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5F" lockStructure="1"/>
  <bookViews>
    <workbookView xWindow="600" yWindow="270" windowWidth="11040" windowHeight="6540"/>
  </bookViews>
  <sheets>
    <sheet name="aquatherm green pipe SDR11 S" sheetId="1" r:id="rId1"/>
    <sheet name="aquatherm green pipe SDR7,4 MF" sheetId="3" r:id="rId2"/>
    <sheet name="Dimensions" sheetId="2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calcPr calcId="145621"/>
</workbook>
</file>

<file path=xl/calcChain.xml><?xml version="1.0" encoding="utf-8"?>
<calcChain xmlns="http://schemas.openxmlformats.org/spreadsheetml/2006/main">
  <c r="L42" i="3" l="1"/>
  <c r="L43" i="3"/>
  <c r="L44" i="3"/>
  <c r="L45" i="3"/>
  <c r="L46" i="3"/>
  <c r="L47" i="3"/>
  <c r="L48" i="3"/>
  <c r="L49" i="3"/>
  <c r="L50" i="3"/>
  <c r="L51" i="3"/>
  <c r="L52" i="3"/>
  <c r="K42" i="3"/>
  <c r="K43" i="3"/>
  <c r="K44" i="3"/>
  <c r="K45" i="3"/>
  <c r="K46" i="3"/>
  <c r="K47" i="3"/>
  <c r="K48" i="3"/>
  <c r="K49" i="3"/>
  <c r="K50" i="3"/>
  <c r="K51" i="3"/>
  <c r="K52" i="3"/>
  <c r="L41" i="3" l="1"/>
  <c r="K41" i="3"/>
  <c r="C18" i="1" l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D17" i="1"/>
  <c r="C17" i="1"/>
  <c r="C18" i="3"/>
  <c r="D18" i="3"/>
  <c r="C19" i="3"/>
  <c r="D19" i="3"/>
  <c r="C20" i="3"/>
  <c r="D20" i="3"/>
  <c r="C21" i="3"/>
  <c r="D21" i="3"/>
  <c r="C22" i="3"/>
  <c r="D22" i="3"/>
  <c r="C23" i="3"/>
  <c r="D23" i="3"/>
  <c r="E23" i="3" s="1"/>
  <c r="E47" i="3" s="1"/>
  <c r="C24" i="3"/>
  <c r="D24" i="3"/>
  <c r="D17" i="3"/>
  <c r="C17" i="3"/>
  <c r="E19" i="3" l="1"/>
  <c r="E43" i="3" s="1"/>
  <c r="E24" i="3"/>
  <c r="E48" i="3" s="1"/>
  <c r="E18" i="3"/>
  <c r="E42" i="3" s="1"/>
  <c r="E20" i="3"/>
  <c r="E44" i="3" s="1"/>
  <c r="E21" i="3"/>
  <c r="E45" i="3" s="1"/>
  <c r="E22" i="3"/>
  <c r="E46" i="3" s="1"/>
  <c r="G19" i="3" l="1"/>
  <c r="G43" i="3" s="1"/>
  <c r="G20" i="3"/>
  <c r="G21" i="3"/>
  <c r="G45" i="3" s="1"/>
  <c r="G22" i="3"/>
  <c r="G46" i="3" s="1"/>
  <c r="G23" i="3"/>
  <c r="G47" i="3" s="1"/>
  <c r="G24" i="3"/>
  <c r="G25" i="3"/>
  <c r="G26" i="3"/>
  <c r="G27" i="3"/>
  <c r="G51" i="3" s="1"/>
  <c r="G28" i="3"/>
  <c r="G18" i="3"/>
  <c r="G42" i="3" s="1"/>
  <c r="G17" i="3"/>
  <c r="G41" i="3" s="1"/>
  <c r="F39" i="3"/>
  <c r="C39" i="3"/>
  <c r="F38" i="3"/>
  <c r="C38" i="3"/>
  <c r="D35" i="3"/>
  <c r="C35" i="3"/>
  <c r="B35" i="3"/>
  <c r="E34" i="3"/>
  <c r="C34" i="3"/>
  <c r="B34" i="3"/>
  <c r="E33" i="3"/>
  <c r="D33" i="3"/>
  <c r="B33" i="3"/>
  <c r="E32" i="3"/>
  <c r="D32" i="3"/>
  <c r="C32" i="3"/>
  <c r="G52" i="3"/>
  <c r="F28" i="3"/>
  <c r="D28" i="3"/>
  <c r="D52" i="3" s="1"/>
  <c r="C28" i="3"/>
  <c r="C52" i="3" s="1"/>
  <c r="F27" i="3"/>
  <c r="D27" i="3"/>
  <c r="D51" i="3" s="1"/>
  <c r="C27" i="3"/>
  <c r="F26" i="3"/>
  <c r="F50" i="3" s="1"/>
  <c r="D26" i="3"/>
  <c r="D50" i="3" s="1"/>
  <c r="C26" i="3"/>
  <c r="C50" i="3" s="1"/>
  <c r="G49" i="3"/>
  <c r="F25" i="3"/>
  <c r="F49" i="3" s="1"/>
  <c r="D25" i="3"/>
  <c r="D49" i="3" s="1"/>
  <c r="C25" i="3"/>
  <c r="E25" i="3" s="1"/>
  <c r="E49" i="3" s="1"/>
  <c r="G48" i="3"/>
  <c r="F24" i="3"/>
  <c r="D48" i="3"/>
  <c r="C48" i="3"/>
  <c r="F23" i="3"/>
  <c r="D47" i="3"/>
  <c r="F22" i="3"/>
  <c r="F46" i="3" s="1"/>
  <c r="D46" i="3"/>
  <c r="C46" i="3"/>
  <c r="F21" i="3"/>
  <c r="F45" i="3" s="1"/>
  <c r="D45" i="3"/>
  <c r="G44" i="3"/>
  <c r="F20" i="3"/>
  <c r="H20" i="3" s="1"/>
  <c r="D44" i="3"/>
  <c r="C44" i="3"/>
  <c r="F19" i="3"/>
  <c r="H19" i="3" s="1"/>
  <c r="D43" i="3"/>
  <c r="F18" i="3"/>
  <c r="F42" i="3" s="1"/>
  <c r="D42" i="3"/>
  <c r="C42" i="3"/>
  <c r="F17" i="3"/>
  <c r="F41" i="3" s="1"/>
  <c r="D41" i="3"/>
  <c r="M15" i="3"/>
  <c r="L39" i="3" s="1"/>
  <c r="L15" i="3"/>
  <c r="K39" i="3" s="1"/>
  <c r="K15" i="3"/>
  <c r="J39" i="3" s="1"/>
  <c r="J15" i="3"/>
  <c r="I39" i="3" s="1"/>
  <c r="M14" i="3"/>
  <c r="L38" i="3" s="1"/>
  <c r="L14" i="3"/>
  <c r="K38" i="3" s="1"/>
  <c r="K14" i="3"/>
  <c r="J38" i="3" s="1"/>
  <c r="J14" i="3"/>
  <c r="I38" i="3" s="1"/>
  <c r="D11" i="3"/>
  <c r="C11" i="3"/>
  <c r="B11" i="3"/>
  <c r="E10" i="3"/>
  <c r="C10" i="3"/>
  <c r="B10" i="3"/>
  <c r="E9" i="3"/>
  <c r="D9" i="3"/>
  <c r="B9" i="3"/>
  <c r="E8" i="3"/>
  <c r="D8" i="3"/>
  <c r="C8" i="3"/>
  <c r="C42" i="1"/>
  <c r="C47" i="1"/>
  <c r="G18" i="1"/>
  <c r="G42" i="1" s="1"/>
  <c r="G19" i="1"/>
  <c r="G43" i="1" s="1"/>
  <c r="G20" i="1"/>
  <c r="G44" i="1" s="1"/>
  <c r="G21" i="1"/>
  <c r="G45" i="1" s="1"/>
  <c r="G22" i="1"/>
  <c r="G46" i="1" s="1"/>
  <c r="G23" i="1"/>
  <c r="G47" i="1" s="1"/>
  <c r="G24" i="1"/>
  <c r="G48" i="1" s="1"/>
  <c r="G25" i="1"/>
  <c r="G49" i="1" s="1"/>
  <c r="G26" i="1"/>
  <c r="G50" i="1" s="1"/>
  <c r="G27" i="1"/>
  <c r="G51" i="1" s="1"/>
  <c r="G28" i="1"/>
  <c r="G52" i="1" s="1"/>
  <c r="G17" i="1"/>
  <c r="G41" i="1" s="1"/>
  <c r="F18" i="1"/>
  <c r="F42" i="1" s="1"/>
  <c r="F19" i="1"/>
  <c r="F43" i="1" s="1"/>
  <c r="F20" i="1"/>
  <c r="F44" i="1" s="1"/>
  <c r="F21" i="1"/>
  <c r="F45" i="1" s="1"/>
  <c r="F22" i="1"/>
  <c r="F46" i="1" s="1"/>
  <c r="F23" i="1"/>
  <c r="F47" i="1" s="1"/>
  <c r="F24" i="1"/>
  <c r="F48" i="1" s="1"/>
  <c r="F25" i="1"/>
  <c r="F49" i="1" s="1"/>
  <c r="F26" i="1"/>
  <c r="F50" i="1" s="1"/>
  <c r="F27" i="1"/>
  <c r="F51" i="1" s="1"/>
  <c r="F28" i="1"/>
  <c r="F52" i="1" s="1"/>
  <c r="F17" i="1"/>
  <c r="F41" i="1" s="1"/>
  <c r="D42" i="1"/>
  <c r="D43" i="1"/>
  <c r="D44" i="1"/>
  <c r="D45" i="1"/>
  <c r="D46" i="1"/>
  <c r="D47" i="1"/>
  <c r="D48" i="1"/>
  <c r="D25" i="1"/>
  <c r="D49" i="1" s="1"/>
  <c r="D26" i="1"/>
  <c r="D50" i="1" s="1"/>
  <c r="D27" i="1"/>
  <c r="D51" i="1" s="1"/>
  <c r="D28" i="1"/>
  <c r="D52" i="1" s="1"/>
  <c r="C43" i="1"/>
  <c r="C44" i="1"/>
  <c r="C45" i="1"/>
  <c r="C46" i="1"/>
  <c r="C48" i="1"/>
  <c r="C25" i="1"/>
  <c r="C49" i="1" s="1"/>
  <c r="C26" i="1"/>
  <c r="C50" i="1" s="1"/>
  <c r="C27" i="1"/>
  <c r="C51" i="1" s="1"/>
  <c r="C28" i="1"/>
  <c r="C52" i="1" s="1"/>
  <c r="D41" i="1"/>
  <c r="C41" i="1"/>
  <c r="F39" i="1"/>
  <c r="F38" i="1"/>
  <c r="C39" i="1"/>
  <c r="C38" i="1"/>
  <c r="E33" i="2"/>
  <c r="E32" i="2"/>
  <c r="E31" i="2"/>
  <c r="E30" i="2"/>
  <c r="E29" i="2"/>
  <c r="E28" i="2"/>
  <c r="E27" i="2"/>
  <c r="E26" i="2"/>
  <c r="E25" i="2"/>
  <c r="E24" i="2"/>
  <c r="E23" i="2"/>
  <c r="E22" i="2"/>
  <c r="H28" i="3" l="1"/>
  <c r="H24" i="3"/>
  <c r="H23" i="3"/>
  <c r="K23" i="3" s="1"/>
  <c r="H27" i="3"/>
  <c r="K27" i="3" s="1"/>
  <c r="E27" i="3"/>
  <c r="F47" i="3"/>
  <c r="H47" i="3" s="1"/>
  <c r="H17" i="3"/>
  <c r="M17" i="3" s="1"/>
  <c r="F43" i="3"/>
  <c r="H43" i="3" s="1"/>
  <c r="F51" i="3"/>
  <c r="H51" i="3" s="1"/>
  <c r="E17" i="3"/>
  <c r="H21" i="3"/>
  <c r="K21" i="3" s="1"/>
  <c r="E26" i="3"/>
  <c r="E28" i="3"/>
  <c r="H26" i="3"/>
  <c r="K26" i="3" s="1"/>
  <c r="L18" i="3"/>
  <c r="L20" i="3"/>
  <c r="L22" i="3"/>
  <c r="L24" i="3"/>
  <c r="F44" i="3"/>
  <c r="H44" i="3" s="1"/>
  <c r="F48" i="3"/>
  <c r="H48" i="3" s="1"/>
  <c r="F52" i="3"/>
  <c r="H52" i="3" s="1"/>
  <c r="H45" i="3"/>
  <c r="H22" i="3"/>
  <c r="M22" i="3" s="1"/>
  <c r="H25" i="3"/>
  <c r="M25" i="3" s="1"/>
  <c r="H18" i="3"/>
  <c r="M18" i="3" s="1"/>
  <c r="J23" i="3"/>
  <c r="L23" i="3"/>
  <c r="M20" i="3"/>
  <c r="K20" i="3"/>
  <c r="J25" i="3"/>
  <c r="L25" i="3"/>
  <c r="M26" i="3"/>
  <c r="M28" i="3"/>
  <c r="K28" i="3"/>
  <c r="H41" i="3"/>
  <c r="H49" i="3"/>
  <c r="J19" i="3"/>
  <c r="L19" i="3"/>
  <c r="K19" i="3"/>
  <c r="M19" i="3"/>
  <c r="J21" i="3"/>
  <c r="L21" i="3"/>
  <c r="M24" i="3"/>
  <c r="K24" i="3"/>
  <c r="K25" i="3"/>
  <c r="H42" i="3"/>
  <c r="H46" i="3"/>
  <c r="J20" i="3"/>
  <c r="J24" i="3"/>
  <c r="J26" i="3"/>
  <c r="C41" i="3"/>
  <c r="C43" i="3"/>
  <c r="C45" i="3"/>
  <c r="C47" i="3"/>
  <c r="C49" i="3"/>
  <c r="G50" i="3"/>
  <c r="H50" i="3" s="1"/>
  <c r="C51" i="3"/>
  <c r="C10" i="1"/>
  <c r="D11" i="1"/>
  <c r="C11" i="1"/>
  <c r="B11" i="1"/>
  <c r="E10" i="1"/>
  <c r="B10" i="1"/>
  <c r="E9" i="1"/>
  <c r="D9" i="1"/>
  <c r="B9" i="1"/>
  <c r="E8" i="1"/>
  <c r="D8" i="1"/>
  <c r="C8" i="1"/>
  <c r="C32" i="1"/>
  <c r="D32" i="1"/>
  <c r="E32" i="1"/>
  <c r="B33" i="1"/>
  <c r="D33" i="1"/>
  <c r="E33" i="1"/>
  <c r="B34" i="1"/>
  <c r="C34" i="1"/>
  <c r="E34" i="1"/>
  <c r="B35" i="1"/>
  <c r="C35" i="1"/>
  <c r="D35" i="1"/>
  <c r="H52" i="1"/>
  <c r="L52" i="1" s="1"/>
  <c r="H51" i="1"/>
  <c r="L51" i="1" s="1"/>
  <c r="H50" i="1"/>
  <c r="L50" i="1" s="1"/>
  <c r="H49" i="1"/>
  <c r="L49" i="1" s="1"/>
  <c r="H48" i="1"/>
  <c r="L48" i="1" s="1"/>
  <c r="H47" i="1"/>
  <c r="L47" i="1" s="1"/>
  <c r="H46" i="1"/>
  <c r="L46" i="1" s="1"/>
  <c r="H45" i="1"/>
  <c r="L45" i="1" s="1"/>
  <c r="H44" i="1"/>
  <c r="L44" i="1" s="1"/>
  <c r="H43" i="1"/>
  <c r="L43" i="1" s="1"/>
  <c r="H42" i="1"/>
  <c r="L42" i="1" s="1"/>
  <c r="H41" i="1"/>
  <c r="L41" i="1" s="1"/>
  <c r="H27" i="1"/>
  <c r="M27" i="1" s="1"/>
  <c r="H28" i="1"/>
  <c r="M28" i="1" s="1"/>
  <c r="E6" i="2"/>
  <c r="E7" i="2"/>
  <c r="E8" i="2"/>
  <c r="E9" i="2"/>
  <c r="E10" i="2"/>
  <c r="E11" i="2"/>
  <c r="E12" i="2"/>
  <c r="E13" i="2"/>
  <c r="E14" i="2"/>
  <c r="E15" i="2"/>
  <c r="E16" i="2"/>
  <c r="E5" i="2"/>
  <c r="M27" i="3" l="1"/>
  <c r="L17" i="3"/>
  <c r="E41" i="3"/>
  <c r="M23" i="3"/>
  <c r="J27" i="3"/>
  <c r="E51" i="3"/>
  <c r="L28" i="3"/>
  <c r="E52" i="3"/>
  <c r="J28" i="3"/>
  <c r="K17" i="3"/>
  <c r="L26" i="3"/>
  <c r="E50" i="3"/>
  <c r="L27" i="3"/>
  <c r="M21" i="3"/>
  <c r="J17" i="3"/>
  <c r="J18" i="3"/>
  <c r="K18" i="3"/>
  <c r="J22" i="3"/>
  <c r="K22" i="3"/>
  <c r="K28" i="1"/>
  <c r="K27" i="1"/>
  <c r="M15" i="1"/>
  <c r="L39" i="1" s="1"/>
  <c r="K15" i="1"/>
  <c r="J39" i="1" s="1"/>
  <c r="L15" i="1"/>
  <c r="K39" i="1" s="1"/>
  <c r="J15" i="1"/>
  <c r="I39" i="1" s="1"/>
  <c r="J14" i="1" l="1"/>
  <c r="I38" i="1" s="1"/>
  <c r="K14" i="1"/>
  <c r="J38" i="1" s="1"/>
  <c r="L14" i="1"/>
  <c r="K38" i="1" s="1"/>
  <c r="M14" i="1"/>
  <c r="L38" i="1" s="1"/>
  <c r="E17" i="1"/>
  <c r="E41" i="1" s="1"/>
  <c r="K41" i="1" s="1"/>
  <c r="H17" i="1"/>
  <c r="E18" i="1"/>
  <c r="E42" i="1" s="1"/>
  <c r="K42" i="1" s="1"/>
  <c r="H18" i="1"/>
  <c r="E19" i="1"/>
  <c r="E43" i="1" s="1"/>
  <c r="K43" i="1" s="1"/>
  <c r="H19" i="1"/>
  <c r="E20" i="1"/>
  <c r="E44" i="1" s="1"/>
  <c r="K44" i="1" s="1"/>
  <c r="H20" i="1"/>
  <c r="E21" i="1"/>
  <c r="E45" i="1" s="1"/>
  <c r="K45" i="1" s="1"/>
  <c r="H21" i="1"/>
  <c r="E22" i="1"/>
  <c r="E46" i="1" s="1"/>
  <c r="K46" i="1" s="1"/>
  <c r="H22" i="1"/>
  <c r="E23" i="1"/>
  <c r="E47" i="1" s="1"/>
  <c r="K47" i="1" s="1"/>
  <c r="H23" i="1"/>
  <c r="E24" i="1"/>
  <c r="E48" i="1" s="1"/>
  <c r="K48" i="1" s="1"/>
  <c r="H24" i="1"/>
  <c r="E25" i="1"/>
  <c r="E49" i="1" s="1"/>
  <c r="K49" i="1" s="1"/>
  <c r="H25" i="1"/>
  <c r="E26" i="1"/>
  <c r="E50" i="1" s="1"/>
  <c r="K50" i="1" s="1"/>
  <c r="H26" i="1"/>
  <c r="E27" i="1"/>
  <c r="E51" i="1" s="1"/>
  <c r="K51" i="1" s="1"/>
  <c r="E28" i="1"/>
  <c r="E52" i="1" s="1"/>
  <c r="K52" i="1" s="1"/>
  <c r="J28" i="1" l="1"/>
  <c r="L28" i="1"/>
  <c r="K25" i="1"/>
  <c r="M25" i="1"/>
  <c r="M23" i="1"/>
  <c r="K23" i="1"/>
  <c r="K21" i="1"/>
  <c r="M21" i="1"/>
  <c r="M19" i="1"/>
  <c r="K19" i="1"/>
  <c r="M17" i="1"/>
  <c r="K17" i="1"/>
  <c r="L27" i="1"/>
  <c r="J27" i="1"/>
  <c r="J25" i="1"/>
  <c r="L25" i="1"/>
  <c r="J23" i="1"/>
  <c r="L23" i="1"/>
  <c r="L21" i="1"/>
  <c r="J21" i="1"/>
  <c r="L19" i="1"/>
  <c r="J19" i="1"/>
  <c r="L17" i="1"/>
  <c r="J17" i="1"/>
  <c r="M26" i="1"/>
  <c r="K26" i="1"/>
  <c r="K24" i="1"/>
  <c r="M24" i="1"/>
  <c r="K22" i="1"/>
  <c r="M22" i="1"/>
  <c r="K20" i="1"/>
  <c r="M20" i="1"/>
  <c r="M18" i="1"/>
  <c r="K18" i="1"/>
  <c r="L26" i="1"/>
  <c r="J26" i="1"/>
  <c r="J24" i="1"/>
  <c r="L24" i="1"/>
  <c r="L22" i="1"/>
  <c r="J22" i="1"/>
  <c r="J20" i="1"/>
  <c r="L20" i="1"/>
  <c r="L18" i="1"/>
  <c r="J18" i="1"/>
</calcChain>
</file>

<file path=xl/comments1.xml><?xml version="1.0" encoding="utf-8"?>
<comments xmlns="http://schemas.openxmlformats.org/spreadsheetml/2006/main">
  <authors>
    <author>User</author>
  </authors>
  <commentList>
    <comment ref="I15" authorId="0">
      <text>
        <r>
          <rPr>
            <b/>
            <u/>
            <sz val="9"/>
            <color indexed="81"/>
            <rFont val="Tahoma"/>
            <family val="2"/>
          </rPr>
          <t xml:space="preserve">Recommended velocities: 
</t>
        </r>
        <r>
          <rPr>
            <sz val="9"/>
            <color indexed="81"/>
            <rFont val="Tahoma"/>
            <family val="2"/>
          </rPr>
          <t xml:space="preserve">&lt; 2.0 m/s (cold water riser pipes)
&lt; 1.5 m/s (cold water pipes)
</t>
        </r>
      </text>
    </comment>
    <comment ref="K40" authorId="0">
      <text>
        <r>
          <rPr>
            <b/>
            <u/>
            <sz val="9"/>
            <color indexed="81"/>
            <rFont val="Tahoma"/>
            <family val="2"/>
          </rPr>
          <t>Recommended velocities: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 xml:space="preserve">&lt; 2.0 m/s (cold water riser pipes)
&lt; 1.5 m/s (cold water pipes)
</t>
        </r>
      </text>
    </comment>
    <comment ref="L40" authorId="0">
      <text>
        <r>
          <rPr>
            <b/>
            <u/>
            <sz val="9"/>
            <color indexed="81"/>
            <rFont val="Tahoma"/>
            <family val="2"/>
          </rPr>
          <t>Recommended velocities: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 xml:space="preserve">&lt; 2.0 m/s (cold water riser pipes)
&lt; 1.5 m/s (cold water pipes)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I15" authorId="0">
      <text>
        <r>
          <rPr>
            <b/>
            <u/>
            <sz val="9"/>
            <color indexed="81"/>
            <rFont val="Tahoma"/>
            <family val="2"/>
          </rPr>
          <t>Recommended velocities: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max. 2.0 m/s (cold &amp; hot water  
                </t>
        </r>
        <r>
          <rPr>
            <b/>
            <sz val="9"/>
            <color indexed="81"/>
            <rFont val="Tahoma"/>
            <family val="2"/>
          </rPr>
          <t>complete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aquatherm  
                green pipe system</t>
        </r>
        <r>
          <rPr>
            <sz val="9"/>
            <color indexed="81"/>
            <rFont val="Tahoma"/>
            <family val="2"/>
          </rPr>
          <t>)
&lt; 1.5 m/s (</t>
        </r>
        <r>
          <rPr>
            <b/>
            <sz val="9"/>
            <color indexed="81"/>
            <rFont val="Tahoma"/>
            <family val="2"/>
          </rPr>
          <t>mixed (Cu/PP-R)</t>
        </r>
        <r>
          <rPr>
            <sz val="9"/>
            <color indexed="81"/>
            <rFont val="Tahoma"/>
            <family val="2"/>
          </rPr>
          <t xml:space="preserve"> 
                water ≤ 60⁰C)
max. 0.9 m/s (</t>
        </r>
        <r>
          <rPr>
            <b/>
            <sz val="9"/>
            <color indexed="81"/>
            <rFont val="Tahoma"/>
            <family val="2"/>
          </rPr>
          <t>mixed (Cu/PP-R)</t>
        </r>
        <r>
          <rPr>
            <sz val="9"/>
            <color indexed="81"/>
            <rFont val="Tahoma"/>
            <family val="2"/>
          </rPr>
          <t xml:space="preserve"> 
                    hot water 
                    recirculation pipes 
                    &gt; 60⁰C)</t>
        </r>
      </text>
    </comment>
    <comment ref="K40" authorId="0">
      <text>
        <r>
          <rPr>
            <b/>
            <u/>
            <sz val="9"/>
            <color indexed="81"/>
            <rFont val="Tahoma"/>
            <family val="2"/>
          </rPr>
          <t>Recommended velocities: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 xml:space="preserve">&lt; 2.0 m/s (cold water riser pipes)
&lt; 1.5 m/s (cold water pipes &amp;
                hot water ≤ 60⁰C)
max. 0.9 m/s (hot water &gt; 60⁰C 
   &amp; hot water recirculation pipes)
</t>
        </r>
      </text>
    </comment>
    <comment ref="L40" authorId="0">
      <text>
        <r>
          <rPr>
            <b/>
            <u/>
            <sz val="9"/>
            <color indexed="81"/>
            <rFont val="Tahoma"/>
            <family val="2"/>
          </rPr>
          <t>Recommended velocities: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max. 2.0 m/s (cold &amp; hot water  
                </t>
        </r>
        <r>
          <rPr>
            <b/>
            <sz val="9"/>
            <color indexed="81"/>
            <rFont val="Tahoma"/>
            <family val="2"/>
          </rPr>
          <t>complete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aquatherm  
               green pipe system</t>
        </r>
        <r>
          <rPr>
            <sz val="9"/>
            <color indexed="81"/>
            <rFont val="Tahoma"/>
            <family val="2"/>
          </rPr>
          <t>)
&lt; 1.5 m/s (</t>
        </r>
        <r>
          <rPr>
            <b/>
            <sz val="9"/>
            <color indexed="81"/>
            <rFont val="Tahoma"/>
            <family val="2"/>
          </rPr>
          <t>mixed (Cu/PP-R)</t>
        </r>
        <r>
          <rPr>
            <sz val="9"/>
            <color indexed="81"/>
            <rFont val="Tahoma"/>
            <family val="2"/>
          </rPr>
          <t xml:space="preserve"> 
                water ≤ 60⁰C)
max. 0.9 m/s (</t>
        </r>
        <r>
          <rPr>
            <b/>
            <sz val="9"/>
            <color indexed="81"/>
            <rFont val="Tahoma"/>
            <family val="2"/>
          </rPr>
          <t>mixed (Cu/PP-R)</t>
        </r>
        <r>
          <rPr>
            <sz val="9"/>
            <color indexed="81"/>
            <rFont val="Tahoma"/>
            <family val="2"/>
          </rPr>
          <t xml:space="preserve"> 
                    hot water 
                    recirculation pipes 
                    &gt; 60⁰C)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 xml:space="preserve">Source: 
</t>
        </r>
        <r>
          <rPr>
            <sz val="9"/>
            <color indexed="81"/>
            <rFont val="Tahoma"/>
            <family val="2"/>
          </rPr>
          <t>Crane copper tube
www.cranecopper.com.au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 xml:space="preserve">Source: 
</t>
        </r>
        <r>
          <rPr>
            <sz val="9"/>
            <color indexed="81"/>
            <rFont val="Tahoma"/>
            <family val="2"/>
          </rPr>
          <t>Crane copper tube
www.cranecopper.com.au</t>
        </r>
      </text>
    </comment>
  </commentList>
</comments>
</file>

<file path=xl/sharedStrings.xml><?xml version="1.0" encoding="utf-8"?>
<sst xmlns="http://schemas.openxmlformats.org/spreadsheetml/2006/main" count="197" uniqueCount="80">
  <si>
    <t>DN</t>
  </si>
  <si>
    <t>ø</t>
  </si>
  <si>
    <t>Ecological pipe systems: just say yes to a better world!</t>
  </si>
  <si>
    <t>Only the green cells can be edited</t>
  </si>
  <si>
    <t>[DN]</t>
  </si>
  <si>
    <t>20x2,8</t>
  </si>
  <si>
    <t>25x3,5</t>
  </si>
  <si>
    <t>32x2,9</t>
  </si>
  <si>
    <t>40x3,7</t>
  </si>
  <si>
    <t>50x4,6</t>
  </si>
  <si>
    <t>63x5,8</t>
  </si>
  <si>
    <t>90x8,2</t>
  </si>
  <si>
    <t>125x11,4</t>
  </si>
  <si>
    <t>160x14,6</t>
  </si>
  <si>
    <t>200x18,2</t>
  </si>
  <si>
    <t>Bore</t>
  </si>
  <si>
    <t>mm</t>
  </si>
  <si>
    <t>OD</t>
  </si>
  <si>
    <t>Wall thickness</t>
  </si>
  <si>
    <t>Dimensions</t>
  </si>
  <si>
    <t>Flange</t>
  </si>
  <si>
    <t>wall</t>
  </si>
  <si>
    <t>bore</t>
  </si>
  <si>
    <t>velocity</t>
  </si>
  <si>
    <t>l/h</t>
  </si>
  <si>
    <t>m/s</t>
  </si>
  <si>
    <t>l/min</t>
  </si>
  <si>
    <t>l/s</t>
  </si>
  <si>
    <t xml:space="preserve"> l/s</t>
  </si>
  <si>
    <t>(velocity [m/s] =&gt; flow rate [l/s or l/h])</t>
  </si>
  <si>
    <r>
      <t>m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/h</t>
    </r>
  </si>
  <si>
    <t>The Professional Plumbers Alternative</t>
  </si>
  <si>
    <t>www.aquatherm.com.au</t>
  </si>
  <si>
    <t>aquatherm@aquatherm.com.au</t>
  </si>
  <si>
    <t>20x1,9</t>
  </si>
  <si>
    <t>25x2,3</t>
  </si>
  <si>
    <t>75x6,8</t>
  </si>
  <si>
    <t>110x10,0</t>
  </si>
  <si>
    <t>32x4,4</t>
  </si>
  <si>
    <t>40x5,5</t>
  </si>
  <si>
    <t>50x6,9</t>
  </si>
  <si>
    <t>63x8,6</t>
  </si>
  <si>
    <t>75x10,3</t>
  </si>
  <si>
    <t>90x12,3</t>
  </si>
  <si>
    <t>110x15,1</t>
  </si>
  <si>
    <t>125x17,1</t>
  </si>
  <si>
    <t>160x21,9</t>
  </si>
  <si>
    <t>200x27,4</t>
  </si>
  <si>
    <t>Copper pipe</t>
  </si>
  <si>
    <t>SDR11</t>
  </si>
  <si>
    <t>SDR7.4</t>
  </si>
  <si>
    <t>(cold &amp; hot (recirculating) drinking water applications)</t>
  </si>
  <si>
    <t>(cold drinking water application)</t>
  </si>
  <si>
    <t xml:space="preserve">The user of this program ultimately remains responsible for the interpretation of the data. </t>
  </si>
  <si>
    <t>Copper tube AS 1432 : 2000 type B</t>
  </si>
  <si>
    <t>19.1x1.0</t>
  </si>
  <si>
    <t>25.4x1.2</t>
  </si>
  <si>
    <t>31.8x1.2</t>
  </si>
  <si>
    <t>38.1x1.2</t>
  </si>
  <si>
    <t>50.8x1.2</t>
  </si>
  <si>
    <t>63.5x1.2</t>
  </si>
  <si>
    <t>76.2x1.6</t>
  </si>
  <si>
    <t>88.9x1.6</t>
  </si>
  <si>
    <t>101.6x1.6</t>
  </si>
  <si>
    <t>127.0x1.6</t>
  </si>
  <si>
    <t>152.4x2.0</t>
  </si>
  <si>
    <t>203.2x2.0</t>
  </si>
  <si>
    <t>AS 1432 : 2000 type B</t>
  </si>
  <si>
    <t>(flow rate [l/s] =&gt; velocity [m/s])</t>
  </si>
  <si>
    <t xml:space="preserve"> </t>
  </si>
  <si>
    <r>
      <rPr>
        <b/>
        <u/>
        <sz val="14"/>
        <color rgb="FF008000"/>
        <rFont val="Arial"/>
        <family val="2"/>
      </rPr>
      <t>aquatherm green pipe</t>
    </r>
    <r>
      <rPr>
        <b/>
        <u/>
        <sz val="14"/>
        <color rgb="FFFF0000"/>
        <rFont val="Arial"/>
        <family val="2"/>
      </rPr>
      <t xml:space="preserve"> </t>
    </r>
    <r>
      <rPr>
        <b/>
        <u/>
        <sz val="14"/>
        <rFont val="Arial"/>
        <family val="2"/>
      </rPr>
      <t>SDR11 S</t>
    </r>
    <r>
      <rPr>
        <b/>
        <u/>
        <sz val="14"/>
        <color rgb="FFFF0000"/>
        <rFont val="Arial"/>
        <family val="2"/>
      </rPr>
      <t xml:space="preserve">  vs  Copper AS 1432 : 2000 type B pipe</t>
    </r>
  </si>
  <si>
    <t>aquatherm green pipe</t>
  </si>
  <si>
    <r>
      <rPr>
        <b/>
        <u/>
        <sz val="14"/>
        <color rgb="FF008000"/>
        <rFont val="Arial"/>
        <family val="2"/>
      </rPr>
      <t>aquatherm green pipe</t>
    </r>
    <r>
      <rPr>
        <b/>
        <u/>
        <sz val="14"/>
        <rFont val="Arial"/>
        <family val="2"/>
      </rPr>
      <t xml:space="preserve"> SDR11 S  </t>
    </r>
    <r>
      <rPr>
        <b/>
        <u/>
        <sz val="14"/>
        <color rgb="FFFF0000"/>
        <rFont val="Arial"/>
        <family val="2"/>
      </rPr>
      <t>vs  Copper AS 1432 : 2000 type B pipe</t>
    </r>
  </si>
  <si>
    <r>
      <rPr>
        <b/>
        <u/>
        <sz val="14"/>
        <color rgb="FF008000"/>
        <rFont val="Arial"/>
        <family val="2"/>
      </rPr>
      <t>aquatherm green pipe</t>
    </r>
    <r>
      <rPr>
        <b/>
        <u/>
        <sz val="14"/>
        <rFont val="Arial"/>
        <family val="2"/>
      </rPr>
      <t xml:space="preserve"> SDR7,4 MF  vs  Copper AS 1432 : 2000 type B pipe</t>
    </r>
  </si>
  <si>
    <t>aquatherm green pipe MF</t>
  </si>
  <si>
    <r>
      <rPr>
        <b/>
        <sz val="12"/>
        <color rgb="FF008000"/>
        <rFont val="Arial"/>
        <family val="2"/>
      </rPr>
      <t>aquatherm green pipe</t>
    </r>
    <r>
      <rPr>
        <b/>
        <sz val="12"/>
        <rFont val="Arial"/>
        <family val="2"/>
      </rPr>
      <t xml:space="preserve"> SDR11 S</t>
    </r>
  </si>
  <si>
    <r>
      <rPr>
        <b/>
        <sz val="12"/>
        <color rgb="FF008000"/>
        <rFont val="Arial"/>
        <family val="2"/>
      </rPr>
      <t>aquatherm green pipe</t>
    </r>
    <r>
      <rPr>
        <b/>
        <sz val="12"/>
        <rFont val="Arial"/>
        <family val="2"/>
      </rPr>
      <t xml:space="preserve"> SDR7,4 MF</t>
    </r>
  </si>
  <si>
    <t>aquatherm Pipe Systems Pty Limited</t>
  </si>
  <si>
    <r>
      <t xml:space="preserve">        </t>
    </r>
    <r>
      <rPr>
        <sz val="14"/>
        <color rgb="FF008000"/>
        <rFont val="Bongo"/>
      </rPr>
      <t>aquatherm</t>
    </r>
    <r>
      <rPr>
        <b/>
        <sz val="25"/>
        <color rgb="FF008000"/>
        <rFont val="Bongo"/>
      </rPr>
      <t xml:space="preserve"> </t>
    </r>
    <r>
      <rPr>
        <b/>
        <i/>
        <sz val="10"/>
        <color rgb="FF008000"/>
        <rFont val="Arial"/>
        <family val="2"/>
      </rPr>
      <t>Pipe Systems</t>
    </r>
  </si>
  <si>
    <t>Aquatherm Pipe Systems Pty Ltd can in no way be held liable for the incorrect interpretation of these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</si>
</sst>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_-* #,##0\-;_-* &quot;-&quot;_-;_-@_-"/>
    <numFmt numFmtId="165" formatCode="0.0"/>
    <numFmt numFmtId="166" formatCode="&quot;$&quot;#,##0.00"/>
    <numFmt numFmtId="167" formatCode="0.000"/>
    <numFmt numFmtId="168" formatCode="#,##0.00_ ;\-#,##0.00\ "/>
  </numFmts>
  <fonts count="3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24"/>
      <color rgb="FF008000"/>
      <name val="Bongo"/>
    </font>
    <font>
      <b/>
      <sz val="17"/>
      <color rgb="FF008000"/>
      <name val="Arial"/>
      <family val="2"/>
    </font>
    <font>
      <b/>
      <sz val="11"/>
      <color rgb="FF00800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sz val="10"/>
      <color indexed="12"/>
      <name val="Arial"/>
      <family val="2"/>
    </font>
    <font>
      <sz val="10"/>
      <color theme="5"/>
      <name val="Arial"/>
      <family val="2"/>
    </font>
    <font>
      <sz val="8"/>
      <name val="Arial"/>
      <family val="2"/>
    </font>
    <font>
      <sz val="14"/>
      <color rgb="FF008000"/>
      <name val="Bongo"/>
    </font>
    <font>
      <b/>
      <sz val="25"/>
      <color rgb="FF008000"/>
      <name val="Bongo"/>
    </font>
    <font>
      <b/>
      <i/>
      <sz val="10"/>
      <color rgb="FF00800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4"/>
      <color rgb="FFFF0000"/>
      <name val="Arial"/>
      <family val="2"/>
    </font>
    <font>
      <i/>
      <u/>
      <sz val="10"/>
      <name val="Arial"/>
      <family val="2"/>
    </font>
    <font>
      <b/>
      <u/>
      <sz val="14"/>
      <color rgb="FF008000"/>
      <name val="Arial"/>
      <family val="2"/>
    </font>
    <font>
      <b/>
      <sz val="12"/>
      <color rgb="FF008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2DCDB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23" fillId="0" borderId="0" applyNumberFormat="0" applyFill="0" applyBorder="0" applyAlignment="0" applyProtection="0"/>
  </cellStyleXfs>
  <cellXfs count="282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7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/>
    <xf numFmtId="2" fontId="0" fillId="4" borderId="6" xfId="0" applyNumberForma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 applyAlignment="1">
      <alignment horizontal="center"/>
    </xf>
    <xf numFmtId="0" fontId="11" fillId="4" borderId="0" xfId="0" applyFont="1" applyFill="1" applyBorder="1" applyAlignment="1"/>
    <xf numFmtId="0" fontId="11" fillId="4" borderId="11" xfId="0" applyFont="1" applyFill="1" applyBorder="1" applyAlignment="1"/>
    <xf numFmtId="0" fontId="0" fillId="4" borderId="11" xfId="0" applyFill="1" applyBorder="1"/>
    <xf numFmtId="0" fontId="0" fillId="4" borderId="12" xfId="0" applyFill="1" applyBorder="1"/>
    <xf numFmtId="0" fontId="11" fillId="4" borderId="9" xfId="0" applyFont="1" applyFill="1" applyBorder="1" applyAlignment="1"/>
    <xf numFmtId="0" fontId="3" fillId="6" borderId="0" xfId="0" applyFont="1" applyFill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165" fontId="3" fillId="8" borderId="4" xfId="0" applyNumberFormat="1" applyFont="1" applyFill="1" applyBorder="1" applyAlignment="1">
      <alignment horizontal="center"/>
    </xf>
    <xf numFmtId="165" fontId="3" fillId="8" borderId="13" xfId="0" applyNumberFormat="1" applyFont="1" applyFill="1" applyBorder="1" applyAlignment="1">
      <alignment horizontal="center"/>
    </xf>
    <xf numFmtId="2" fontId="3" fillId="9" borderId="4" xfId="0" applyNumberFormat="1" applyFont="1" applyFill="1" applyBorder="1" applyAlignment="1">
      <alignment horizontal="center"/>
    </xf>
    <xf numFmtId="2" fontId="3" fillId="9" borderId="13" xfId="0" applyNumberFormat="1" applyFont="1" applyFill="1" applyBorder="1" applyAlignment="1">
      <alignment horizontal="center"/>
    </xf>
    <xf numFmtId="2" fontId="13" fillId="9" borderId="4" xfId="0" applyNumberFormat="1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165" fontId="5" fillId="9" borderId="34" xfId="0" applyNumberFormat="1" applyFont="1" applyFill="1" applyBorder="1" applyAlignment="1">
      <alignment horizontal="center"/>
    </xf>
    <xf numFmtId="165" fontId="5" fillId="9" borderId="35" xfId="0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65" fontId="0" fillId="9" borderId="36" xfId="0" applyNumberFormat="1" applyFill="1" applyBorder="1" applyAlignment="1">
      <alignment horizontal="center"/>
    </xf>
    <xf numFmtId="165" fontId="0" fillId="9" borderId="9" xfId="0" applyNumberFormat="1" applyFill="1" applyBorder="1" applyAlignment="1">
      <alignment horizontal="center"/>
    </xf>
    <xf numFmtId="165" fontId="0" fillId="9" borderId="31" xfId="0" applyNumberFormat="1" applyFill="1" applyBorder="1" applyAlignment="1">
      <alignment horizontal="center"/>
    </xf>
    <xf numFmtId="165" fontId="0" fillId="9" borderId="37" xfId="0" applyNumberFormat="1" applyFill="1" applyBorder="1" applyAlignment="1">
      <alignment horizontal="center"/>
    </xf>
    <xf numFmtId="165" fontId="0" fillId="9" borderId="12" xfId="0" applyNumberForma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165" fontId="1" fillId="10" borderId="3" xfId="0" applyNumberFormat="1" applyFont="1" applyFill="1" applyBorder="1" applyAlignment="1">
      <alignment horizontal="center"/>
    </xf>
    <xf numFmtId="165" fontId="3" fillId="10" borderId="7" xfId="0" applyNumberFormat="1" applyFont="1" applyFill="1" applyBorder="1" applyAlignment="1">
      <alignment horizontal="center"/>
    </xf>
    <xf numFmtId="165" fontId="13" fillId="10" borderId="4" xfId="0" applyNumberFormat="1" applyFont="1" applyFill="1" applyBorder="1" applyAlignment="1">
      <alignment horizontal="center"/>
    </xf>
    <xf numFmtId="2" fontId="3" fillId="9" borderId="21" xfId="0" applyNumberFormat="1" applyFont="1" applyFill="1" applyBorder="1" applyAlignment="1">
      <alignment horizontal="center"/>
    </xf>
    <xf numFmtId="164" fontId="3" fillId="9" borderId="21" xfId="0" applyNumberFormat="1" applyFont="1" applyFill="1" applyBorder="1" applyAlignment="1">
      <alignment horizontal="center" readingOrder="1"/>
    </xf>
    <xf numFmtId="164" fontId="3" fillId="9" borderId="21" xfId="0" applyNumberFormat="1" applyFont="1" applyFill="1" applyBorder="1" applyAlignment="1">
      <alignment readingOrder="1"/>
    </xf>
    <xf numFmtId="0" fontId="0" fillId="3" borderId="0" xfId="0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3" fillId="11" borderId="38" xfId="0" applyFont="1" applyFill="1" applyBorder="1" applyAlignment="1">
      <alignment horizontal="center"/>
    </xf>
    <xf numFmtId="0" fontId="3" fillId="11" borderId="39" xfId="0" applyFont="1" applyFill="1" applyBorder="1" applyAlignment="1">
      <alignment horizontal="center"/>
    </xf>
    <xf numFmtId="0" fontId="3" fillId="11" borderId="40" xfId="0" applyFont="1" applyFill="1" applyBorder="1" applyAlignment="1">
      <alignment horizontal="center"/>
    </xf>
    <xf numFmtId="2" fontId="0" fillId="2" borderId="41" xfId="0" applyNumberFormat="1" applyFill="1" applyBorder="1" applyAlignment="1" applyProtection="1">
      <alignment horizontal="center"/>
      <protection locked="0"/>
    </xf>
    <xf numFmtId="2" fontId="0" fillId="11" borderId="17" xfId="0" applyNumberFormat="1" applyFill="1" applyBorder="1" applyAlignment="1">
      <alignment horizontal="center"/>
    </xf>
    <xf numFmtId="167" fontId="0" fillId="11" borderId="42" xfId="0" applyNumberFormat="1" applyFill="1" applyBorder="1" applyAlignment="1">
      <alignment horizontal="center"/>
    </xf>
    <xf numFmtId="0" fontId="3" fillId="11" borderId="43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2" fontId="0" fillId="4" borderId="20" xfId="0" applyNumberFormat="1" applyFill="1" applyBorder="1" applyAlignment="1" applyProtection="1">
      <alignment horizontal="center"/>
    </xf>
    <xf numFmtId="2" fontId="0" fillId="4" borderId="24" xfId="0" applyNumberFormat="1" applyFill="1" applyBorder="1" applyAlignment="1" applyProtection="1">
      <alignment horizontal="center"/>
    </xf>
    <xf numFmtId="2" fontId="0" fillId="11" borderId="30" xfId="0" applyNumberFormat="1" applyFill="1" applyBorder="1" applyAlignment="1">
      <alignment horizontal="center"/>
    </xf>
    <xf numFmtId="167" fontId="0" fillId="11" borderId="44" xfId="0" applyNumberFormat="1" applyFill="1" applyBorder="1" applyAlignment="1">
      <alignment horizontal="center"/>
    </xf>
    <xf numFmtId="2" fontId="0" fillId="4" borderId="32" xfId="0" applyNumberFormat="1" applyFill="1" applyBorder="1" applyAlignment="1" applyProtection="1">
      <alignment horizontal="center"/>
    </xf>
    <xf numFmtId="0" fontId="5" fillId="9" borderId="33" xfId="0" applyFont="1" applyFill="1" applyBorder="1" applyAlignment="1">
      <alignment horizontal="center"/>
    </xf>
    <xf numFmtId="2" fontId="0" fillId="5" borderId="30" xfId="0" applyNumberFormat="1" applyFill="1" applyBorder="1" applyAlignment="1" applyProtection="1">
      <alignment horizontal="center"/>
      <protection locked="0"/>
    </xf>
    <xf numFmtId="2" fontId="0" fillId="5" borderId="24" xfId="0" applyNumberFormat="1" applyFill="1" applyBorder="1" applyAlignment="1" applyProtection="1">
      <alignment horizontal="center"/>
      <protection locked="0"/>
    </xf>
    <xf numFmtId="0" fontId="11" fillId="4" borderId="12" xfId="0" applyFont="1" applyFill="1" applyBorder="1" applyAlignment="1"/>
    <xf numFmtId="165" fontId="0" fillId="4" borderId="6" xfId="0" applyNumberFormat="1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8" xfId="0" applyFill="1" applyBorder="1"/>
    <xf numFmtId="0" fontId="2" fillId="3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1" xfId="0" applyFont="1" applyFill="1" applyBorder="1" applyAlignment="1"/>
    <xf numFmtId="165" fontId="0" fillId="3" borderId="1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3" borderId="11" xfId="0" applyFill="1" applyBorder="1"/>
    <xf numFmtId="0" fontId="19" fillId="4" borderId="0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/>
    </xf>
    <xf numFmtId="0" fontId="0" fillId="11" borderId="11" xfId="0" applyFill="1" applyBorder="1"/>
    <xf numFmtId="0" fontId="0" fillId="11" borderId="11" xfId="0" applyFill="1" applyBorder="1" applyAlignment="1">
      <alignment horizontal="center"/>
    </xf>
    <xf numFmtId="0" fontId="24" fillId="4" borderId="0" xfId="2" applyFont="1" applyFill="1" applyBorder="1" applyAlignment="1">
      <alignment vertical="center"/>
    </xf>
    <xf numFmtId="0" fontId="24" fillId="4" borderId="9" xfId="2" applyFont="1" applyFill="1" applyBorder="1" applyAlignment="1">
      <alignment vertical="center"/>
    </xf>
    <xf numFmtId="0" fontId="24" fillId="4" borderId="0" xfId="2" applyFont="1" applyFill="1" applyBorder="1" applyAlignment="1">
      <alignment vertical="top"/>
    </xf>
    <xf numFmtId="0" fontId="24" fillId="4" borderId="9" xfId="2" applyFont="1" applyFill="1" applyBorder="1" applyAlignment="1">
      <alignment vertical="top"/>
    </xf>
    <xf numFmtId="0" fontId="7" fillId="4" borderId="0" xfId="0" applyFont="1" applyFill="1" applyBorder="1" applyAlignment="1"/>
    <xf numFmtId="0" fontId="7" fillId="4" borderId="9" xfId="0" applyFont="1" applyFill="1" applyBorder="1" applyAlignment="1"/>
    <xf numFmtId="2" fontId="0" fillId="3" borderId="0" xfId="0" applyNumberFormat="1" applyFill="1" applyBorder="1" applyAlignment="1">
      <alignment horizontal="center"/>
    </xf>
    <xf numFmtId="0" fontId="11" fillId="4" borderId="9" xfId="0" applyFont="1" applyFill="1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2" fontId="26" fillId="3" borderId="11" xfId="0" applyNumberFormat="1" applyFont="1" applyFill="1" applyBorder="1" applyAlignment="1">
      <alignment horizontal="center"/>
    </xf>
    <xf numFmtId="0" fontId="25" fillId="3" borderId="11" xfId="0" applyFont="1" applyFill="1" applyBorder="1" applyAlignment="1">
      <alignment horizontal="center"/>
    </xf>
    <xf numFmtId="0" fontId="12" fillId="3" borderId="11" xfId="0" quotePrefix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8" fillId="3" borderId="8" xfId="0" applyFont="1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6" xfId="0" applyFill="1" applyBorder="1"/>
    <xf numFmtId="0" fontId="7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3" fillId="9" borderId="16" xfId="0" applyNumberFormat="1" applyFont="1" applyFill="1" applyBorder="1" applyAlignment="1">
      <alignment horizontal="center"/>
    </xf>
    <xf numFmtId="164" fontId="3" fillId="9" borderId="16" xfId="0" applyNumberFormat="1" applyFont="1" applyFill="1" applyBorder="1" applyAlignment="1">
      <alignment readingOrder="1"/>
    </xf>
    <xf numFmtId="165" fontId="2" fillId="2" borderId="21" xfId="0" applyNumberFormat="1" applyFont="1" applyFill="1" applyBorder="1" applyAlignment="1" applyProtection="1">
      <alignment horizontal="center"/>
      <protection locked="0"/>
    </xf>
    <xf numFmtId="165" fontId="0" fillId="0" borderId="28" xfId="0" applyNumberFormat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7" borderId="0" xfId="0" applyFill="1"/>
    <xf numFmtId="0" fontId="3" fillId="6" borderId="20" xfId="0" applyFont="1" applyFill="1" applyBorder="1" applyAlignment="1">
      <alignment horizontal="center"/>
    </xf>
    <xf numFmtId="0" fontId="0" fillId="0" borderId="18" xfId="0" applyBorder="1"/>
    <xf numFmtId="0" fontId="3" fillId="7" borderId="18" xfId="0" applyFont="1" applyFill="1" applyBorder="1"/>
    <xf numFmtId="0" fontId="3" fillId="6" borderId="18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0" fillId="7" borderId="25" xfId="0" applyFill="1" applyBorder="1"/>
    <xf numFmtId="0" fontId="0" fillId="7" borderId="0" xfId="0" applyFill="1" applyBorder="1"/>
    <xf numFmtId="0" fontId="0" fillId="7" borderId="0" xfId="0" applyFill="1" applyAlignment="1">
      <alignment horizontal="center"/>
    </xf>
    <xf numFmtId="165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12" fillId="7" borderId="0" xfId="0" applyFont="1" applyFill="1" applyBorder="1" applyAlignment="1"/>
    <xf numFmtId="2" fontId="0" fillId="11" borderId="32" xfId="0" applyNumberFormat="1" applyFill="1" applyBorder="1" applyAlignment="1">
      <alignment horizontal="center"/>
    </xf>
    <xf numFmtId="2" fontId="0" fillId="11" borderId="24" xfId="0" applyNumberFormat="1" applyFill="1" applyBorder="1" applyAlignment="1">
      <alignment horizontal="center"/>
    </xf>
    <xf numFmtId="0" fontId="0" fillId="4" borderId="30" xfId="0" applyFill="1" applyBorder="1" applyAlignment="1" applyProtection="1">
      <alignment horizontal="center"/>
    </xf>
    <xf numFmtId="167" fontId="0" fillId="5" borderId="44" xfId="0" applyNumberFormat="1" applyFill="1" applyBorder="1" applyAlignment="1" applyProtection="1">
      <alignment horizontal="center"/>
      <protection locked="0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165" fontId="0" fillId="4" borderId="47" xfId="0" applyNumberFormat="1" applyFill="1" applyBorder="1" applyAlignment="1">
      <alignment horizontal="center"/>
    </xf>
    <xf numFmtId="165" fontId="2" fillId="2" borderId="14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9" borderId="45" xfId="0" applyNumberFormat="1" applyFill="1" applyBorder="1" applyAlignment="1">
      <alignment horizontal="center"/>
    </xf>
    <xf numFmtId="165" fontId="0" fillId="9" borderId="50" xfId="0" applyNumberFormat="1" applyFill="1" applyBorder="1" applyAlignment="1">
      <alignment horizontal="center"/>
    </xf>
    <xf numFmtId="165" fontId="0" fillId="9" borderId="49" xfId="0" applyNumberFormat="1" applyFill="1" applyBorder="1" applyAlignment="1">
      <alignment horizontal="center"/>
    </xf>
    <xf numFmtId="165" fontId="0" fillId="9" borderId="48" xfId="0" applyNumberFormat="1" applyFill="1" applyBorder="1" applyAlignment="1">
      <alignment horizontal="center"/>
    </xf>
    <xf numFmtId="165" fontId="0" fillId="9" borderId="0" xfId="0" applyNumberFormat="1" applyFill="1" applyBorder="1" applyAlignment="1">
      <alignment horizontal="center"/>
    </xf>
    <xf numFmtId="165" fontId="0" fillId="9" borderId="11" xfId="0" applyNumberFormat="1" applyFill="1" applyBorder="1" applyAlignment="1">
      <alignment horizontal="center"/>
    </xf>
    <xf numFmtId="165" fontId="2" fillId="9" borderId="9" xfId="0" applyNumberFormat="1" applyFont="1" applyFill="1" applyBorder="1" applyAlignment="1">
      <alignment horizontal="center"/>
    </xf>
    <xf numFmtId="165" fontId="15" fillId="12" borderId="33" xfId="0" applyNumberFormat="1" applyFont="1" applyFill="1" applyBorder="1" applyAlignment="1">
      <alignment horizontal="center"/>
    </xf>
    <xf numFmtId="165" fontId="5" fillId="12" borderId="34" xfId="0" applyNumberFormat="1" applyFont="1" applyFill="1" applyBorder="1" applyAlignment="1">
      <alignment horizontal="center"/>
    </xf>
    <xf numFmtId="165" fontId="5" fillId="12" borderId="35" xfId="0" applyNumberFormat="1" applyFont="1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165" fontId="0" fillId="12" borderId="9" xfId="0" applyNumberFormat="1" applyFill="1" applyBorder="1" applyAlignment="1">
      <alignment horizontal="center"/>
    </xf>
    <xf numFmtId="165" fontId="0" fillId="12" borderId="45" xfId="0" applyNumberForma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5" fontId="0" fillId="12" borderId="12" xfId="0" applyNumberFormat="1" applyFill="1" applyBorder="1" applyAlignment="1">
      <alignment horizontal="center"/>
    </xf>
    <xf numFmtId="165" fontId="3" fillId="3" borderId="13" xfId="0" applyNumberFormat="1" applyFont="1" applyFill="1" applyBorder="1" applyAlignment="1">
      <alignment horizontal="center"/>
    </xf>
    <xf numFmtId="165" fontId="3" fillId="12" borderId="4" xfId="0" applyNumberFormat="1" applyFont="1" applyFill="1" applyBorder="1" applyAlignment="1">
      <alignment horizontal="center"/>
    </xf>
    <xf numFmtId="2" fontId="13" fillId="12" borderId="4" xfId="0" applyNumberFormat="1" applyFont="1" applyFill="1" applyBorder="1" applyAlignment="1">
      <alignment horizontal="center"/>
    </xf>
    <xf numFmtId="0" fontId="13" fillId="12" borderId="4" xfId="0" applyFont="1" applyFill="1" applyBorder="1" applyAlignment="1">
      <alignment horizontal="center"/>
    </xf>
    <xf numFmtId="2" fontId="3" fillId="12" borderId="21" xfId="0" applyNumberFormat="1" applyFont="1" applyFill="1" applyBorder="1" applyAlignment="1">
      <alignment horizontal="center"/>
    </xf>
    <xf numFmtId="2" fontId="3" fillId="12" borderId="16" xfId="0" applyNumberFormat="1" applyFont="1" applyFill="1" applyBorder="1" applyAlignment="1">
      <alignment horizontal="center"/>
    </xf>
    <xf numFmtId="164" fontId="3" fillId="12" borderId="21" xfId="0" applyNumberFormat="1" applyFont="1" applyFill="1" applyBorder="1" applyAlignment="1"/>
    <xf numFmtId="164" fontId="3" fillId="12" borderId="16" xfId="0" applyNumberFormat="1" applyFont="1" applyFill="1" applyBorder="1" applyAlignment="1"/>
    <xf numFmtId="165" fontId="3" fillId="3" borderId="4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0" fillId="3" borderId="15" xfId="0" applyFill="1" applyBorder="1"/>
    <xf numFmtId="165" fontId="2" fillId="0" borderId="24" xfId="0" applyNumberFormat="1" applyFont="1" applyFill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165" fontId="2" fillId="0" borderId="29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8" fontId="0" fillId="2" borderId="21" xfId="0" applyNumberFormat="1" applyFill="1" applyBorder="1" applyAlignment="1" applyProtection="1">
      <alignment horizontal="center"/>
      <protection locked="0"/>
    </xf>
    <xf numFmtId="0" fontId="2" fillId="7" borderId="0" xfId="0" applyFont="1" applyFill="1"/>
    <xf numFmtId="0" fontId="1" fillId="13" borderId="4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12" borderId="51" xfId="0" applyFill="1" applyBorder="1" applyAlignment="1">
      <alignment horizontal="center"/>
    </xf>
    <xf numFmtId="168" fontId="0" fillId="2" borderId="16" xfId="0" applyNumberFormat="1" applyFill="1" applyBorder="1" applyAlignment="1" applyProtection="1">
      <alignment horizontal="center"/>
      <protection locked="0"/>
    </xf>
    <xf numFmtId="0" fontId="19" fillId="4" borderId="22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24" fillId="4" borderId="25" xfId="2" applyFont="1" applyFill="1" applyBorder="1" applyAlignment="1">
      <alignment horizontal="center" vertical="center"/>
    </xf>
    <xf numFmtId="0" fontId="24" fillId="4" borderId="26" xfId="2" applyFont="1" applyFill="1" applyBorder="1" applyAlignment="1">
      <alignment horizontal="center" vertical="center"/>
    </xf>
    <xf numFmtId="0" fontId="24" fillId="4" borderId="27" xfId="2" applyFont="1" applyFill="1" applyBorder="1" applyAlignment="1">
      <alignment horizontal="center" vertical="top"/>
    </xf>
    <xf numFmtId="0" fontId="24" fillId="4" borderId="29" xfId="2" applyFont="1" applyFill="1" applyBorder="1" applyAlignment="1">
      <alignment horizontal="center" vertical="top"/>
    </xf>
    <xf numFmtId="166" fontId="8" fillId="4" borderId="5" xfId="1" applyNumberFormat="1" applyFont="1" applyFill="1" applyBorder="1" applyAlignment="1">
      <alignment horizontal="center"/>
    </xf>
    <xf numFmtId="166" fontId="8" fillId="4" borderId="6" xfId="1" applyNumberFormat="1" applyFont="1" applyFill="1" applyBorder="1" applyAlignment="1">
      <alignment horizontal="center"/>
    </xf>
    <xf numFmtId="166" fontId="8" fillId="4" borderId="7" xfId="1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165" fontId="1" fillId="12" borderId="1" xfId="0" applyNumberFormat="1" applyFont="1" applyFill="1" applyBorder="1" applyAlignment="1">
      <alignment horizontal="center"/>
    </xf>
    <xf numFmtId="165" fontId="3" fillId="12" borderId="2" xfId="0" applyNumberFormat="1" applyFont="1" applyFill="1" applyBorder="1" applyAlignment="1">
      <alignment horizontal="center"/>
    </xf>
    <xf numFmtId="165" fontId="3" fillId="12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165" fontId="1" fillId="9" borderId="1" xfId="0" applyNumberFormat="1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0" fontId="30" fillId="4" borderId="8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9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165" fontId="3" fillId="12" borderId="1" xfId="0" applyNumberFormat="1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6" fontId="8" fillId="0" borderId="5" xfId="1" applyNumberFormat="1" applyFont="1" applyBorder="1" applyAlignment="1">
      <alignment horizontal="center"/>
    </xf>
    <xf numFmtId="166" fontId="8" fillId="0" borderId="6" xfId="1" applyNumberFormat="1" applyFont="1" applyBorder="1" applyAlignment="1">
      <alignment horizontal="center"/>
    </xf>
    <xf numFmtId="166" fontId="8" fillId="0" borderId="7" xfId="1" applyNumberFormat="1" applyFont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F2DCDB"/>
      <color rgb="FFFF0000"/>
      <color rgb="FF00FF00"/>
      <color rgb="FFC0C0C0"/>
      <color rgb="FFCCFFCC"/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9.jpeg"/><Relationship Id="rId7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1000124</xdr:colOff>
      <xdr:row>2</xdr:row>
      <xdr:rowOff>9525</xdr:rowOff>
    </xdr:from>
    <xdr:to>
      <xdr:col>10</xdr:col>
      <xdr:colOff>304800</xdr:colOff>
      <xdr:row>3</xdr:row>
      <xdr:rowOff>47624</xdr:rowOff>
    </xdr:to>
    <xdr:pic>
      <xdr:nvPicPr>
        <xdr:cNvPr id="8" name="Picture 7" descr="aquatherm_fusiother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4" y="561975"/>
          <a:ext cx="2143126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123825</xdr:colOff>
      <xdr:row>3</xdr:row>
      <xdr:rowOff>228600</xdr:rowOff>
    </xdr:from>
    <xdr:to>
      <xdr:col>10</xdr:col>
      <xdr:colOff>1049582</xdr:colOff>
      <xdr:row>4</xdr:row>
      <xdr:rowOff>342900</xdr:rowOff>
    </xdr:to>
    <xdr:pic>
      <xdr:nvPicPr>
        <xdr:cNvPr id="9" name="Picture 8" descr="aquatherm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1123950"/>
          <a:ext cx="4421432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428627</xdr:colOff>
      <xdr:row>1</xdr:row>
      <xdr:rowOff>180975</xdr:rowOff>
    </xdr:from>
    <xdr:to>
      <xdr:col>12</xdr:col>
      <xdr:colOff>1381125</xdr:colOff>
      <xdr:row>4</xdr:row>
      <xdr:rowOff>47625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2" y="352425"/>
          <a:ext cx="952498" cy="8763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6</xdr:col>
      <xdr:colOff>314323</xdr:colOff>
      <xdr:row>61</xdr:row>
      <xdr:rowOff>19050</xdr:rowOff>
    </xdr:from>
    <xdr:to>
      <xdr:col>10</xdr:col>
      <xdr:colOff>27091</xdr:colOff>
      <xdr:row>62</xdr:row>
      <xdr:rowOff>171450</xdr:rowOff>
    </xdr:to>
    <xdr:pic>
      <xdr:nvPicPr>
        <xdr:cNvPr id="12" name="Picture 11" descr="Aquatherm Australi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3" y="10229850"/>
          <a:ext cx="3884718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123826</xdr:colOff>
      <xdr:row>36</xdr:row>
      <xdr:rowOff>142876</xdr:rowOff>
    </xdr:from>
    <xdr:to>
      <xdr:col>13</xdr:col>
      <xdr:colOff>94517</xdr:colOff>
      <xdr:row>41</xdr:row>
      <xdr:rowOff>161698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687051" y="6638926"/>
          <a:ext cx="1513741" cy="89512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209550</xdr:colOff>
      <xdr:row>1</xdr:row>
      <xdr:rowOff>209550</xdr:rowOff>
    </xdr:from>
    <xdr:to>
      <xdr:col>3</xdr:col>
      <xdr:colOff>332146</xdr:colOff>
      <xdr:row>4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9575" y="381000"/>
          <a:ext cx="1427521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819150</xdr:colOff>
      <xdr:row>56</xdr:row>
      <xdr:rowOff>66675</xdr:rowOff>
    </xdr:from>
    <xdr:to>
      <xdr:col>12</xdr:col>
      <xdr:colOff>714375</xdr:colOff>
      <xdr:row>60</xdr:row>
      <xdr:rowOff>83732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020300" y="10229850"/>
          <a:ext cx="1314450" cy="836207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57</xdr:row>
      <xdr:rowOff>233366</xdr:rowOff>
    </xdr:from>
    <xdr:to>
      <xdr:col>6</xdr:col>
      <xdr:colOff>457200</xdr:colOff>
      <xdr:row>59</xdr:row>
      <xdr:rowOff>143897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19150" y="10539416"/>
          <a:ext cx="3124200" cy="424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1000124</xdr:colOff>
      <xdr:row>2</xdr:row>
      <xdr:rowOff>9525</xdr:rowOff>
    </xdr:from>
    <xdr:to>
      <xdr:col>10</xdr:col>
      <xdr:colOff>304800</xdr:colOff>
      <xdr:row>3</xdr:row>
      <xdr:rowOff>47624</xdr:rowOff>
    </xdr:to>
    <xdr:pic>
      <xdr:nvPicPr>
        <xdr:cNvPr id="13" name="Picture 12" descr="aquatherm_fusiother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099" y="561975"/>
          <a:ext cx="2209801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123825</xdr:colOff>
      <xdr:row>3</xdr:row>
      <xdr:rowOff>228599</xdr:rowOff>
    </xdr:from>
    <xdr:to>
      <xdr:col>10</xdr:col>
      <xdr:colOff>1049582</xdr:colOff>
      <xdr:row>4</xdr:row>
      <xdr:rowOff>352425</xdr:rowOff>
    </xdr:to>
    <xdr:pic>
      <xdr:nvPicPr>
        <xdr:cNvPr id="15" name="Picture 14" descr="aquatherm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3949"/>
          <a:ext cx="4478582" cy="409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352423</xdr:colOff>
      <xdr:row>61</xdr:row>
      <xdr:rowOff>19050</xdr:rowOff>
    </xdr:from>
    <xdr:to>
      <xdr:col>9</xdr:col>
      <xdr:colOff>1560616</xdr:colOff>
      <xdr:row>62</xdr:row>
      <xdr:rowOff>219075</xdr:rowOff>
    </xdr:to>
    <xdr:pic>
      <xdr:nvPicPr>
        <xdr:cNvPr id="19" name="Picture 18" descr="Aquatherm Austral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3" y="10229850"/>
          <a:ext cx="3818043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431009</xdr:colOff>
      <xdr:row>1</xdr:row>
      <xdr:rowOff>171450</xdr:rowOff>
    </xdr:from>
    <xdr:to>
      <xdr:col>12</xdr:col>
      <xdr:colOff>1383507</xdr:colOff>
      <xdr:row>4</xdr:row>
      <xdr:rowOff>38100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6634" y="342900"/>
          <a:ext cx="952498" cy="8763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12</xdr:col>
      <xdr:colOff>200025</xdr:colOff>
      <xdr:row>41</xdr:row>
      <xdr:rowOff>9525</xdr:rowOff>
    </xdr:from>
    <xdr:to>
      <xdr:col>12</xdr:col>
      <xdr:colOff>1599680</xdr:colOff>
      <xdr:row>48</xdr:row>
      <xdr:rowOff>18706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820400" y="7743825"/>
          <a:ext cx="1399655" cy="114265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12</xdr:col>
      <xdr:colOff>180976</xdr:colOff>
      <xdr:row>31</xdr:row>
      <xdr:rowOff>147129</xdr:rowOff>
    </xdr:from>
    <xdr:to>
      <xdr:col>12</xdr:col>
      <xdr:colOff>1600200</xdr:colOff>
      <xdr:row>36</xdr:row>
      <xdr:rowOff>37880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896601" y="5919279"/>
          <a:ext cx="1419224" cy="79562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200025</xdr:colOff>
      <xdr:row>1</xdr:row>
      <xdr:rowOff>209550</xdr:rowOff>
    </xdr:from>
    <xdr:to>
      <xdr:col>3</xdr:col>
      <xdr:colOff>351196</xdr:colOff>
      <xdr:row>4</xdr:row>
      <xdr:rowOff>161925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0050" y="381000"/>
          <a:ext cx="1427521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904875</xdr:colOff>
      <xdr:row>56</xdr:row>
      <xdr:rowOff>85725</xdr:rowOff>
    </xdr:from>
    <xdr:to>
      <xdr:col>12</xdr:col>
      <xdr:colOff>800100</xdr:colOff>
      <xdr:row>60</xdr:row>
      <xdr:rowOff>83732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144125" y="10277475"/>
          <a:ext cx="1495425" cy="836207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57</xdr:row>
      <xdr:rowOff>233366</xdr:rowOff>
    </xdr:from>
    <xdr:to>
      <xdr:col>6</xdr:col>
      <xdr:colOff>542925</xdr:colOff>
      <xdr:row>59</xdr:row>
      <xdr:rowOff>143897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0575" y="10587041"/>
          <a:ext cx="3095625" cy="424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quatherm@aquatherm.com.au" TargetMode="External"/><Relationship Id="rId1" Type="http://schemas.openxmlformats.org/officeDocument/2006/relationships/hyperlink" Target="http://www.aquatherm.com.au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quatherm@aquatherm.com.au" TargetMode="External"/><Relationship Id="rId1" Type="http://schemas.openxmlformats.org/officeDocument/2006/relationships/hyperlink" Target="http://www.aquatherm.com.au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447"/>
  <sheetViews>
    <sheetView tabSelected="1" workbookViewId="0">
      <selection activeCell="I69" sqref="I69"/>
    </sheetView>
  </sheetViews>
  <sheetFormatPr defaultRowHeight="12.75"/>
  <cols>
    <col min="1" max="1" width="3" customWidth="1"/>
    <col min="2" max="2" width="8.85546875" style="2" customWidth="1"/>
    <col min="3" max="3" width="10.7109375" style="2" customWidth="1"/>
    <col min="4" max="4" width="10.140625" style="3" customWidth="1"/>
    <col min="5" max="5" width="8.85546875" style="3" customWidth="1"/>
    <col min="6" max="6" width="10.7109375" style="3" customWidth="1"/>
    <col min="7" max="7" width="10.140625" style="3" customWidth="1"/>
    <col min="8" max="8" width="8.85546875" style="3" customWidth="1"/>
    <col min="9" max="9" width="20.42578125" style="3" bestFit="1" customWidth="1"/>
    <col min="10" max="10" width="23.140625" style="1" bestFit="1" customWidth="1"/>
    <col min="11" max="11" width="23.140625" bestFit="1" customWidth="1"/>
    <col min="12" max="12" width="21.28515625" customWidth="1"/>
    <col min="13" max="13" width="23.140625" bestFit="1" customWidth="1"/>
    <col min="14" max="14" width="3.42578125" customWidth="1"/>
    <col min="15" max="92" width="9.140625" style="128"/>
  </cols>
  <sheetData>
    <row r="1" spans="1:14" ht="13.5" thickBot="1">
      <c r="A1" s="110"/>
      <c r="B1" s="111"/>
      <c r="C1" s="112"/>
      <c r="D1" s="113"/>
      <c r="E1" s="112"/>
      <c r="F1" s="113"/>
      <c r="G1" s="113"/>
      <c r="H1" s="112"/>
      <c r="I1" s="113"/>
      <c r="J1" s="111"/>
      <c r="K1" s="113"/>
      <c r="L1" s="113"/>
      <c r="M1" s="113"/>
      <c r="N1" s="114"/>
    </row>
    <row r="2" spans="1:14" ht="30">
      <c r="A2" s="74"/>
      <c r="B2" s="8"/>
      <c r="C2" s="8"/>
      <c r="D2" s="8"/>
      <c r="E2" s="207" t="s">
        <v>77</v>
      </c>
      <c r="F2" s="208"/>
      <c r="G2" s="208"/>
      <c r="H2" s="208"/>
      <c r="I2" s="208"/>
      <c r="J2" s="208"/>
      <c r="K2" s="208"/>
      <c r="L2" s="209"/>
      <c r="M2" s="8"/>
      <c r="N2" s="102"/>
    </row>
    <row r="3" spans="1:14" ht="27" customHeight="1">
      <c r="A3" s="74"/>
      <c r="B3" s="8"/>
      <c r="C3" s="8"/>
      <c r="D3" s="8"/>
      <c r="E3" s="210"/>
      <c r="F3" s="211"/>
      <c r="G3" s="211"/>
      <c r="H3" s="211"/>
      <c r="I3" s="211"/>
      <c r="J3" s="211"/>
      <c r="K3" s="211"/>
      <c r="L3" s="212"/>
      <c r="M3" s="8"/>
      <c r="N3" s="102"/>
    </row>
    <row r="4" spans="1:14" ht="22.5" customHeight="1">
      <c r="A4" s="74"/>
      <c r="B4" s="8"/>
      <c r="C4" s="8"/>
      <c r="D4" s="8"/>
      <c r="E4" s="213" t="s">
        <v>2</v>
      </c>
      <c r="F4" s="214"/>
      <c r="G4" s="214"/>
      <c r="H4" s="214"/>
      <c r="I4" s="214"/>
      <c r="J4" s="214"/>
      <c r="K4" s="214"/>
      <c r="L4" s="215"/>
      <c r="M4" s="8"/>
      <c r="N4" s="102"/>
    </row>
    <row r="5" spans="1:14" ht="29.25" customHeight="1" thickBot="1">
      <c r="A5" s="74"/>
      <c r="B5" s="8"/>
      <c r="C5" s="8"/>
      <c r="D5" s="8"/>
      <c r="E5" s="234"/>
      <c r="F5" s="235"/>
      <c r="G5" s="235"/>
      <c r="H5" s="235"/>
      <c r="I5" s="235"/>
      <c r="J5" s="235"/>
      <c r="K5" s="235"/>
      <c r="L5" s="16"/>
      <c r="M5" s="8"/>
      <c r="N5" s="102"/>
    </row>
    <row r="6" spans="1:14" ht="13.5" thickBot="1">
      <c r="A6" s="74"/>
      <c r="B6" s="5"/>
      <c r="C6" s="6"/>
      <c r="D6" s="7"/>
      <c r="E6" s="6"/>
      <c r="F6" s="7"/>
      <c r="G6" s="7"/>
      <c r="H6" s="6"/>
      <c r="I6" s="7"/>
      <c r="J6" s="5"/>
      <c r="K6" s="7"/>
      <c r="L6" s="7"/>
      <c r="M6" s="7"/>
      <c r="N6" s="101"/>
    </row>
    <row r="7" spans="1:14">
      <c r="A7" s="74"/>
      <c r="B7" s="52" t="s">
        <v>30</v>
      </c>
      <c r="C7" s="58" t="s">
        <v>24</v>
      </c>
      <c r="D7" s="53" t="s">
        <v>26</v>
      </c>
      <c r="E7" s="54" t="s">
        <v>27</v>
      </c>
      <c r="F7" s="195"/>
      <c r="G7" s="195"/>
      <c r="H7" s="195"/>
      <c r="I7" s="195"/>
      <c r="J7" s="9"/>
      <c r="K7" s="10"/>
      <c r="L7" s="10"/>
      <c r="M7" s="11"/>
      <c r="N7" s="102"/>
    </row>
    <row r="8" spans="1:14" ht="14.25" customHeight="1">
      <c r="A8" s="74"/>
      <c r="B8" s="55">
        <v>4</v>
      </c>
      <c r="C8" s="60">
        <f>B8*1000</f>
        <v>4000</v>
      </c>
      <c r="D8" s="56">
        <f>B8*1000/60</f>
        <v>66.666666666666671</v>
      </c>
      <c r="E8" s="57">
        <f>B8*1000/3600</f>
        <v>1.1111111111111112</v>
      </c>
      <c r="F8" s="236" t="s">
        <v>70</v>
      </c>
      <c r="G8" s="237"/>
      <c r="H8" s="237"/>
      <c r="I8" s="237"/>
      <c r="J8" s="237"/>
      <c r="K8" s="237"/>
      <c r="L8" s="237"/>
      <c r="M8" s="238"/>
      <c r="N8" s="102"/>
    </row>
    <row r="9" spans="1:14" ht="14.25" customHeight="1">
      <c r="A9" s="74"/>
      <c r="B9" s="64">
        <f>C9/1000</f>
        <v>1</v>
      </c>
      <c r="C9" s="67">
        <v>1000</v>
      </c>
      <c r="D9" s="62">
        <f>C9/60</f>
        <v>16.666666666666668</v>
      </c>
      <c r="E9" s="63">
        <f>C9/3600</f>
        <v>0.27777777777777779</v>
      </c>
      <c r="F9" s="239" t="s">
        <v>52</v>
      </c>
      <c r="G9" s="240"/>
      <c r="H9" s="240"/>
      <c r="I9" s="240"/>
      <c r="J9" s="240"/>
      <c r="K9" s="240"/>
      <c r="L9" s="240"/>
      <c r="M9" s="241"/>
      <c r="N9" s="102"/>
    </row>
    <row r="10" spans="1:14" ht="14.25" customHeight="1">
      <c r="A10" s="74"/>
      <c r="B10" s="64">
        <f>D10*60/1000</f>
        <v>72</v>
      </c>
      <c r="C10" s="61">
        <f>D10*60</f>
        <v>72000</v>
      </c>
      <c r="D10" s="66">
        <v>1200</v>
      </c>
      <c r="E10" s="63">
        <f>D10/60</f>
        <v>20</v>
      </c>
      <c r="F10" s="266" t="s">
        <v>29</v>
      </c>
      <c r="G10" s="267"/>
      <c r="H10" s="267"/>
      <c r="I10" s="267"/>
      <c r="J10" s="267"/>
      <c r="K10" s="267"/>
      <c r="L10" s="267"/>
      <c r="M10" s="268"/>
      <c r="N10" s="102"/>
    </row>
    <row r="11" spans="1:14" ht="14.25" customHeight="1">
      <c r="A11" s="74"/>
      <c r="B11" s="140">
        <f>E11*3600/1000</f>
        <v>720</v>
      </c>
      <c r="C11" s="141">
        <f>E11*3600</f>
        <v>720000</v>
      </c>
      <c r="D11" s="142">
        <f>E11*60</f>
        <v>12000</v>
      </c>
      <c r="E11" s="143">
        <v>200</v>
      </c>
      <c r="F11" s="70"/>
      <c r="G11" s="13"/>
      <c r="H11" s="13"/>
      <c r="I11" s="13"/>
      <c r="J11" s="230" t="s">
        <v>3</v>
      </c>
      <c r="K11" s="231"/>
      <c r="L11" s="13"/>
      <c r="M11" s="17"/>
      <c r="N11" s="102"/>
    </row>
    <row r="12" spans="1:14" ht="14.25" customHeight="1" thickBot="1">
      <c r="A12" s="74"/>
      <c r="B12" s="144"/>
      <c r="C12" s="145"/>
      <c r="D12" s="146"/>
      <c r="E12" s="146"/>
      <c r="F12" s="232"/>
      <c r="G12" s="232"/>
      <c r="H12" s="232"/>
      <c r="I12" s="232"/>
      <c r="J12" s="232"/>
      <c r="K12" s="232"/>
      <c r="L12" s="232"/>
      <c r="M12" s="233"/>
      <c r="N12" s="102"/>
    </row>
    <row r="13" spans="1:14" ht="13.5" thickBot="1">
      <c r="A13" s="74"/>
      <c r="B13" s="49"/>
      <c r="C13" s="49"/>
      <c r="D13" s="71"/>
      <c r="E13" s="71"/>
      <c r="F13" s="71"/>
      <c r="G13" s="71"/>
      <c r="H13" s="71"/>
      <c r="I13" s="71"/>
      <c r="J13" s="72"/>
      <c r="K13" s="8"/>
      <c r="L13" s="8"/>
      <c r="M13" s="8"/>
      <c r="N13" s="102"/>
    </row>
    <row r="14" spans="1:14" ht="13.5" thickBot="1">
      <c r="A14" s="74"/>
      <c r="B14" s="38"/>
      <c r="C14" s="229" t="s">
        <v>48</v>
      </c>
      <c r="D14" s="269"/>
      <c r="E14" s="270"/>
      <c r="F14" s="223" t="s">
        <v>71</v>
      </c>
      <c r="G14" s="224"/>
      <c r="H14" s="225"/>
      <c r="I14" s="43"/>
      <c r="J14" s="26" t="str">
        <f>C14</f>
        <v>Copper pipe</v>
      </c>
      <c r="K14" s="169" t="str">
        <f>F14</f>
        <v>aquatherm green pipe</v>
      </c>
      <c r="L14" s="26" t="str">
        <f>C14</f>
        <v>Copper pipe</v>
      </c>
      <c r="M14" s="169" t="str">
        <f>F14</f>
        <v>aquatherm green pipe</v>
      </c>
      <c r="N14" s="102"/>
    </row>
    <row r="15" spans="1:14" ht="13.5" thickBot="1">
      <c r="A15" s="74"/>
      <c r="B15" s="59" t="s">
        <v>20</v>
      </c>
      <c r="C15" s="229" t="s">
        <v>67</v>
      </c>
      <c r="D15" s="221"/>
      <c r="E15" s="222"/>
      <c r="F15" s="226" t="s">
        <v>49</v>
      </c>
      <c r="G15" s="227"/>
      <c r="H15" s="228"/>
      <c r="I15" s="44" t="s">
        <v>23</v>
      </c>
      <c r="J15" s="27" t="str">
        <f>C15</f>
        <v>AS 1432 : 2000 type B</v>
      </c>
      <c r="K15" s="25" t="str">
        <f>F15</f>
        <v>SDR11</v>
      </c>
      <c r="L15" s="27" t="str">
        <f>C15</f>
        <v>AS 1432 : 2000 type B</v>
      </c>
      <c r="M15" s="25" t="str">
        <f>F15</f>
        <v>SDR11</v>
      </c>
      <c r="N15" s="102"/>
    </row>
    <row r="16" spans="1:14" ht="15.75" thickBot="1">
      <c r="A16" s="74"/>
      <c r="B16" s="38" t="s">
        <v>0</v>
      </c>
      <c r="C16" s="65" t="s">
        <v>17</v>
      </c>
      <c r="D16" s="30" t="s">
        <v>21</v>
      </c>
      <c r="E16" s="31" t="s">
        <v>22</v>
      </c>
      <c r="F16" s="158" t="s">
        <v>1</v>
      </c>
      <c r="G16" s="159" t="s">
        <v>21</v>
      </c>
      <c r="H16" s="160" t="s">
        <v>22</v>
      </c>
      <c r="I16" s="45" t="s">
        <v>25</v>
      </c>
      <c r="J16" s="28" t="s">
        <v>28</v>
      </c>
      <c r="K16" s="170" t="s">
        <v>28</v>
      </c>
      <c r="L16" s="29" t="s">
        <v>24</v>
      </c>
      <c r="M16" s="171" t="s">
        <v>24</v>
      </c>
      <c r="N16" s="102"/>
    </row>
    <row r="17" spans="1:17">
      <c r="A17" s="74"/>
      <c r="B17" s="40">
        <v>15</v>
      </c>
      <c r="C17" s="155">
        <f>Dimensions!F5</f>
        <v>19.100000000000001</v>
      </c>
      <c r="D17" s="33">
        <f>Dimensions!G5</f>
        <v>1</v>
      </c>
      <c r="E17" s="34">
        <f t="shared" ref="E17:E28" si="0">(C17-2*D17)</f>
        <v>17.100000000000001</v>
      </c>
      <c r="F17" s="161">
        <f>Dimensions!B5</f>
        <v>20</v>
      </c>
      <c r="G17" s="162">
        <f>Dimensions!C5</f>
        <v>1.9</v>
      </c>
      <c r="H17" s="163">
        <f t="shared" ref="H17:H28" si="1">(F17-2*G17)</f>
        <v>16.2</v>
      </c>
      <c r="I17" s="117">
        <v>2</v>
      </c>
      <c r="J17" s="46">
        <f>((((E17/2)^2)*3.1415)/1000)*I17</f>
        <v>0.45930300750000008</v>
      </c>
      <c r="K17" s="172">
        <f>((((H17/2)^2)*3.1415)/1000)*I17</f>
        <v>0.41222763000000001</v>
      </c>
      <c r="L17" s="47">
        <f>((((E17/2)^2)*3.1415)/1000)*I17*3600</f>
        <v>1653.4908270000003</v>
      </c>
      <c r="M17" s="174">
        <f>((((H17/2)^2)*3.1415)/1000)*I17*3600</f>
        <v>1484.019468</v>
      </c>
      <c r="N17" s="102"/>
    </row>
    <row r="18" spans="1:17">
      <c r="A18" s="74"/>
      <c r="B18" s="41">
        <v>20</v>
      </c>
      <c r="C18" s="155">
        <f>Dimensions!F6</f>
        <v>25.4</v>
      </c>
      <c r="D18" s="35">
        <f>Dimensions!G6</f>
        <v>1.2</v>
      </c>
      <c r="E18" s="34">
        <f t="shared" si="0"/>
        <v>23</v>
      </c>
      <c r="F18" s="161">
        <f>Dimensions!B6</f>
        <v>25</v>
      </c>
      <c r="G18" s="162">
        <f>Dimensions!C6</f>
        <v>2.2999999999999998</v>
      </c>
      <c r="H18" s="164">
        <f t="shared" si="1"/>
        <v>20.399999999999999</v>
      </c>
      <c r="I18" s="117">
        <v>1.5</v>
      </c>
      <c r="J18" s="46">
        <f t="shared" ref="J18:J28" si="2">((((E18/2)^2)*3.1415)/1000)*I18</f>
        <v>0.62319506250000001</v>
      </c>
      <c r="K18" s="172">
        <f t="shared" ref="K18:K28" si="3">((((H18/2)^2)*3.1415)/1000)*I18</f>
        <v>0.49026249</v>
      </c>
      <c r="L18" s="48">
        <f t="shared" ref="L18:L28" si="4">((((E18/2)^2)*3.1415)/1000)*I18*3600</f>
        <v>2243.5022250000002</v>
      </c>
      <c r="M18" s="174">
        <f t="shared" ref="M18:M28" si="5">((((H18/2)^2)*3.1415)/1000)*I18*3600</f>
        <v>1764.944964</v>
      </c>
      <c r="N18" s="102"/>
    </row>
    <row r="19" spans="1:17">
      <c r="A19" s="74"/>
      <c r="B19" s="41">
        <v>25</v>
      </c>
      <c r="C19" s="155">
        <f>Dimensions!F7</f>
        <v>31.8</v>
      </c>
      <c r="D19" s="35">
        <f>Dimensions!G7</f>
        <v>1.2</v>
      </c>
      <c r="E19" s="34">
        <f t="shared" si="0"/>
        <v>29.400000000000002</v>
      </c>
      <c r="F19" s="161">
        <f>Dimensions!B7</f>
        <v>32</v>
      </c>
      <c r="G19" s="162">
        <f>Dimensions!C7</f>
        <v>2.9</v>
      </c>
      <c r="H19" s="163">
        <f t="shared" si="1"/>
        <v>26.2</v>
      </c>
      <c r="I19" s="117">
        <v>1</v>
      </c>
      <c r="J19" s="46">
        <f t="shared" si="2"/>
        <v>0.67884673500000015</v>
      </c>
      <c r="K19" s="172">
        <f t="shared" si="3"/>
        <v>0.53911281499999997</v>
      </c>
      <c r="L19" s="48">
        <f t="shared" si="4"/>
        <v>2443.8482460000005</v>
      </c>
      <c r="M19" s="174">
        <f t="shared" si="5"/>
        <v>1940.8061339999999</v>
      </c>
      <c r="N19" s="102"/>
    </row>
    <row r="20" spans="1:17">
      <c r="A20" s="74"/>
      <c r="B20" s="41">
        <v>32</v>
      </c>
      <c r="C20" s="155">
        <f>Dimensions!F8</f>
        <v>38.1</v>
      </c>
      <c r="D20" s="35">
        <f>Dimensions!G8</f>
        <v>1.2</v>
      </c>
      <c r="E20" s="34">
        <f t="shared" si="0"/>
        <v>35.700000000000003</v>
      </c>
      <c r="F20" s="161">
        <f>Dimensions!B8</f>
        <v>40</v>
      </c>
      <c r="G20" s="162">
        <f>Dimensions!C8</f>
        <v>3.7</v>
      </c>
      <c r="H20" s="163">
        <f t="shared" si="1"/>
        <v>32.6</v>
      </c>
      <c r="I20" s="117">
        <v>1.4</v>
      </c>
      <c r="J20" s="46">
        <f t="shared" si="2"/>
        <v>1.4013336172500002</v>
      </c>
      <c r="K20" s="172">
        <f t="shared" si="3"/>
        <v>1.1685311890000001</v>
      </c>
      <c r="L20" s="48">
        <f t="shared" si="4"/>
        <v>5044.8010221000004</v>
      </c>
      <c r="M20" s="174">
        <f t="shared" si="5"/>
        <v>4206.7122804000001</v>
      </c>
      <c r="N20" s="102"/>
    </row>
    <row r="21" spans="1:17">
      <c r="A21" s="74"/>
      <c r="B21" s="41">
        <v>40</v>
      </c>
      <c r="C21" s="155">
        <f>Dimensions!F9</f>
        <v>50.8</v>
      </c>
      <c r="D21" s="35">
        <f>Dimensions!G9</f>
        <v>1.2</v>
      </c>
      <c r="E21" s="34">
        <f t="shared" si="0"/>
        <v>48.4</v>
      </c>
      <c r="F21" s="161">
        <f>Dimensions!B9</f>
        <v>50</v>
      </c>
      <c r="G21" s="162">
        <f>Dimensions!C9</f>
        <v>4.5999999999999996</v>
      </c>
      <c r="H21" s="163">
        <f t="shared" si="1"/>
        <v>40.799999999999997</v>
      </c>
      <c r="I21" s="117">
        <v>7.0000000000000007E-2</v>
      </c>
      <c r="J21" s="46">
        <f t="shared" si="2"/>
        <v>0.12878516420000002</v>
      </c>
      <c r="K21" s="172">
        <f t="shared" si="3"/>
        <v>9.1515664800000007E-2</v>
      </c>
      <c r="L21" s="48">
        <f t="shared" si="4"/>
        <v>463.62659112000011</v>
      </c>
      <c r="M21" s="174">
        <f t="shared" si="5"/>
        <v>329.45639328000004</v>
      </c>
      <c r="N21" s="102"/>
    </row>
    <row r="22" spans="1:17">
      <c r="A22" s="74"/>
      <c r="B22" s="41">
        <v>50</v>
      </c>
      <c r="C22" s="155">
        <f>Dimensions!F10</f>
        <v>63.5</v>
      </c>
      <c r="D22" s="35">
        <f>Dimensions!G10</f>
        <v>1.2</v>
      </c>
      <c r="E22" s="34">
        <f t="shared" si="0"/>
        <v>61.1</v>
      </c>
      <c r="F22" s="161">
        <f>Dimensions!B10</f>
        <v>63</v>
      </c>
      <c r="G22" s="162">
        <f>Dimensions!C10</f>
        <v>5.8</v>
      </c>
      <c r="H22" s="163">
        <f t="shared" si="1"/>
        <v>51.4</v>
      </c>
      <c r="I22" s="117">
        <v>1</v>
      </c>
      <c r="J22" s="46">
        <f t="shared" si="2"/>
        <v>2.9319698037500004</v>
      </c>
      <c r="K22" s="172">
        <f t="shared" si="3"/>
        <v>2.0749293350000002</v>
      </c>
      <c r="L22" s="48">
        <f t="shared" si="4"/>
        <v>10555.091293500001</v>
      </c>
      <c r="M22" s="174">
        <f t="shared" si="5"/>
        <v>7469.7456060000004</v>
      </c>
      <c r="N22" s="102"/>
    </row>
    <row r="23" spans="1:17">
      <c r="A23" s="74"/>
      <c r="B23" s="41">
        <v>65</v>
      </c>
      <c r="C23" s="155">
        <f>Dimensions!F11</f>
        <v>76.2</v>
      </c>
      <c r="D23" s="35">
        <f>Dimensions!G11</f>
        <v>1.6</v>
      </c>
      <c r="E23" s="34">
        <f t="shared" si="0"/>
        <v>73</v>
      </c>
      <c r="F23" s="161">
        <f>Dimensions!B11</f>
        <v>75</v>
      </c>
      <c r="G23" s="162">
        <f>Dimensions!C11</f>
        <v>6.8</v>
      </c>
      <c r="H23" s="163">
        <f t="shared" si="1"/>
        <v>61.4</v>
      </c>
      <c r="I23" s="117">
        <v>1.7</v>
      </c>
      <c r="J23" s="46">
        <f t="shared" si="2"/>
        <v>7.1149477375000014</v>
      </c>
      <c r="K23" s="172">
        <f t="shared" si="3"/>
        <v>5.0334149694999999</v>
      </c>
      <c r="L23" s="48">
        <f t="shared" si="4"/>
        <v>25613.811855000004</v>
      </c>
      <c r="M23" s="174">
        <f t="shared" si="5"/>
        <v>18120.293890199999</v>
      </c>
      <c r="N23" s="102"/>
    </row>
    <row r="24" spans="1:17">
      <c r="A24" s="74"/>
      <c r="B24" s="41">
        <v>80</v>
      </c>
      <c r="C24" s="155">
        <f>Dimensions!F12</f>
        <v>88.9</v>
      </c>
      <c r="D24" s="35">
        <f>Dimensions!G12</f>
        <v>1.6</v>
      </c>
      <c r="E24" s="34">
        <f t="shared" si="0"/>
        <v>85.7</v>
      </c>
      <c r="F24" s="161">
        <f>Dimensions!B12</f>
        <v>90</v>
      </c>
      <c r="G24" s="162">
        <f>Dimensions!C12</f>
        <v>8.1999999999999993</v>
      </c>
      <c r="H24" s="163">
        <f t="shared" si="1"/>
        <v>73.599999999999994</v>
      </c>
      <c r="I24" s="117">
        <v>3</v>
      </c>
      <c r="J24" s="46">
        <f t="shared" si="2"/>
        <v>17.304536501250006</v>
      </c>
      <c r="K24" s="172">
        <f t="shared" si="3"/>
        <v>12.763034879999998</v>
      </c>
      <c r="L24" s="48">
        <f t="shared" si="4"/>
        <v>62296.331404500022</v>
      </c>
      <c r="M24" s="174">
        <f t="shared" si="5"/>
        <v>45946.925567999991</v>
      </c>
      <c r="N24" s="102"/>
    </row>
    <row r="25" spans="1:17">
      <c r="A25" s="74"/>
      <c r="B25" s="41">
        <v>100</v>
      </c>
      <c r="C25" s="155">
        <f>Dimensions!F13</f>
        <v>101.6</v>
      </c>
      <c r="D25" s="35">
        <f>Dimensions!G13</f>
        <v>1.6</v>
      </c>
      <c r="E25" s="34">
        <f t="shared" si="0"/>
        <v>98.399999999999991</v>
      </c>
      <c r="F25" s="161">
        <f>Dimensions!B13</f>
        <v>110</v>
      </c>
      <c r="G25" s="162">
        <f>Dimensions!C13</f>
        <v>10</v>
      </c>
      <c r="H25" s="163">
        <f t="shared" si="1"/>
        <v>90</v>
      </c>
      <c r="I25" s="117">
        <v>2</v>
      </c>
      <c r="J25" s="46">
        <f t="shared" si="2"/>
        <v>15.208881119999996</v>
      </c>
      <c r="K25" s="172">
        <f t="shared" si="3"/>
        <v>12.723075000000001</v>
      </c>
      <c r="L25" s="48">
        <f t="shared" si="4"/>
        <v>54751.972031999983</v>
      </c>
      <c r="M25" s="174">
        <f t="shared" si="5"/>
        <v>45803.070000000007</v>
      </c>
      <c r="N25" s="102"/>
    </row>
    <row r="26" spans="1:17">
      <c r="A26" s="74"/>
      <c r="B26" s="41">
        <v>125</v>
      </c>
      <c r="C26" s="155">
        <f>Dimensions!F14</f>
        <v>127</v>
      </c>
      <c r="D26" s="35">
        <f>Dimensions!G14</f>
        <v>1.6</v>
      </c>
      <c r="E26" s="34">
        <f t="shared" si="0"/>
        <v>123.8</v>
      </c>
      <c r="F26" s="161">
        <f>Dimensions!B14</f>
        <v>125</v>
      </c>
      <c r="G26" s="162">
        <f>Dimensions!C14</f>
        <v>11.4</v>
      </c>
      <c r="H26" s="163">
        <f t="shared" si="1"/>
        <v>102.2</v>
      </c>
      <c r="I26" s="117">
        <v>1.5</v>
      </c>
      <c r="J26" s="46">
        <f t="shared" si="2"/>
        <v>18.055504222499998</v>
      </c>
      <c r="K26" s="172">
        <f t="shared" si="3"/>
        <v>12.304674322499999</v>
      </c>
      <c r="L26" s="48">
        <f t="shared" si="4"/>
        <v>64999.81520099999</v>
      </c>
      <c r="M26" s="174">
        <f t="shared" si="5"/>
        <v>44296.827560999998</v>
      </c>
      <c r="N26" s="102"/>
    </row>
    <row r="27" spans="1:17">
      <c r="A27" s="74"/>
      <c r="B27" s="41">
        <v>150</v>
      </c>
      <c r="C27" s="155">
        <f>Dimensions!F15</f>
        <v>152.4</v>
      </c>
      <c r="D27" s="35">
        <f>Dimensions!G15</f>
        <v>2</v>
      </c>
      <c r="E27" s="34">
        <f t="shared" si="0"/>
        <v>148.4</v>
      </c>
      <c r="F27" s="161">
        <f>Dimensions!B15</f>
        <v>160</v>
      </c>
      <c r="G27" s="162">
        <f>Dimensions!C15</f>
        <v>14.6</v>
      </c>
      <c r="H27" s="163">
        <f t="shared" si="1"/>
        <v>130.80000000000001</v>
      </c>
      <c r="I27" s="117">
        <v>2</v>
      </c>
      <c r="J27" s="46">
        <f t="shared" si="2"/>
        <v>34.591936120000007</v>
      </c>
      <c r="K27" s="172">
        <f t="shared" si="3"/>
        <v>26.873396280000009</v>
      </c>
      <c r="L27" s="48">
        <f t="shared" si="4"/>
        <v>124530.97003200003</v>
      </c>
      <c r="M27" s="174">
        <f t="shared" si="5"/>
        <v>96744.226608000026</v>
      </c>
      <c r="N27" s="102"/>
    </row>
    <row r="28" spans="1:17" ht="13.5" thickBot="1">
      <c r="A28" s="74"/>
      <c r="B28" s="42">
        <v>200</v>
      </c>
      <c r="C28" s="156">
        <f>Dimensions!F16</f>
        <v>203.2</v>
      </c>
      <c r="D28" s="36">
        <f>Dimensions!G16</f>
        <v>2</v>
      </c>
      <c r="E28" s="37">
        <f t="shared" si="0"/>
        <v>199.2</v>
      </c>
      <c r="F28" s="165">
        <f>Dimensions!B16</f>
        <v>200</v>
      </c>
      <c r="G28" s="166">
        <f>Dimensions!C16</f>
        <v>18.2</v>
      </c>
      <c r="H28" s="167">
        <f t="shared" si="1"/>
        <v>163.6</v>
      </c>
      <c r="I28" s="147">
        <v>2</v>
      </c>
      <c r="J28" s="115">
        <f t="shared" si="2"/>
        <v>62.328365279999993</v>
      </c>
      <c r="K28" s="173">
        <f t="shared" si="3"/>
        <v>42.041060920000007</v>
      </c>
      <c r="L28" s="116">
        <f t="shared" si="4"/>
        <v>224382.11500799996</v>
      </c>
      <c r="M28" s="175">
        <f t="shared" si="5"/>
        <v>151347.81931200004</v>
      </c>
      <c r="N28" s="102"/>
    </row>
    <row r="29" spans="1:17">
      <c r="A29" s="74"/>
      <c r="B29" s="49"/>
      <c r="C29" s="75"/>
      <c r="D29" s="76"/>
      <c r="E29" s="76"/>
      <c r="F29" s="76"/>
      <c r="G29" s="76"/>
      <c r="H29" s="76"/>
      <c r="I29" s="77"/>
      <c r="J29" s="73"/>
      <c r="K29" s="5"/>
      <c r="L29" s="78"/>
      <c r="M29" s="244"/>
      <c r="N29" s="245"/>
    </row>
    <row r="30" spans="1:17" ht="13.5" thickBot="1">
      <c r="A30" s="74"/>
      <c r="B30" s="49"/>
      <c r="C30" s="75"/>
      <c r="D30" s="76"/>
      <c r="E30" s="76"/>
      <c r="F30" s="76"/>
      <c r="G30" s="76"/>
      <c r="H30" s="76"/>
      <c r="I30" s="77"/>
      <c r="J30" s="73"/>
      <c r="K30" s="5"/>
      <c r="L30" s="78"/>
      <c r="M30" s="244"/>
      <c r="N30" s="245"/>
    </row>
    <row r="31" spans="1:17">
      <c r="A31" s="74"/>
      <c r="B31" s="52" t="s">
        <v>30</v>
      </c>
      <c r="C31" s="58" t="s">
        <v>24</v>
      </c>
      <c r="D31" s="53" t="s">
        <v>26</v>
      </c>
      <c r="E31" s="54" t="s">
        <v>27</v>
      </c>
      <c r="F31" s="246"/>
      <c r="G31" s="247"/>
      <c r="H31" s="247"/>
      <c r="I31" s="247"/>
      <c r="J31" s="247"/>
      <c r="K31" s="247"/>
      <c r="L31" s="248"/>
      <c r="M31" s="244"/>
      <c r="N31" s="245"/>
    </row>
    <row r="32" spans="1:17" ht="14.25" customHeight="1">
      <c r="A32" s="74"/>
      <c r="B32" s="55">
        <v>0.72</v>
      </c>
      <c r="C32" s="60">
        <f>B32*1000</f>
        <v>720</v>
      </c>
      <c r="D32" s="56">
        <f>B32*1000/60</f>
        <v>12</v>
      </c>
      <c r="E32" s="57">
        <f>B32*1000/3600</f>
        <v>0.2</v>
      </c>
      <c r="F32" s="249" t="s">
        <v>72</v>
      </c>
      <c r="G32" s="250"/>
      <c r="H32" s="250"/>
      <c r="I32" s="250"/>
      <c r="J32" s="250"/>
      <c r="K32" s="250"/>
      <c r="L32" s="251"/>
      <c r="M32" s="244"/>
      <c r="N32" s="245"/>
      <c r="O32" s="139"/>
      <c r="P32" s="139"/>
      <c r="Q32" s="139"/>
    </row>
    <row r="33" spans="1:17" ht="14.25" customHeight="1">
      <c r="A33" s="74"/>
      <c r="B33" s="64">
        <f>C33/1000</f>
        <v>0.72</v>
      </c>
      <c r="C33" s="67">
        <v>720</v>
      </c>
      <c r="D33" s="62">
        <f>C33/60</f>
        <v>12</v>
      </c>
      <c r="E33" s="63">
        <f>C33/3600</f>
        <v>0.2</v>
      </c>
      <c r="F33" s="239" t="s">
        <v>52</v>
      </c>
      <c r="G33" s="242"/>
      <c r="H33" s="242"/>
      <c r="I33" s="242"/>
      <c r="J33" s="242"/>
      <c r="K33" s="242"/>
      <c r="L33" s="243"/>
      <c r="M33" s="244"/>
      <c r="N33" s="245"/>
      <c r="O33" s="139"/>
      <c r="P33" s="139"/>
      <c r="Q33" s="139"/>
    </row>
    <row r="34" spans="1:17" ht="14.25" customHeight="1">
      <c r="A34" s="74"/>
      <c r="B34" s="64">
        <f>D34*60/1000</f>
        <v>0.72</v>
      </c>
      <c r="C34" s="61">
        <f>D34*60</f>
        <v>720</v>
      </c>
      <c r="D34" s="66">
        <v>12</v>
      </c>
      <c r="E34" s="63">
        <f>D34/60</f>
        <v>0.2</v>
      </c>
      <c r="F34" s="252" t="s">
        <v>68</v>
      </c>
      <c r="G34" s="253"/>
      <c r="H34" s="253"/>
      <c r="I34" s="253"/>
      <c r="J34" s="253"/>
      <c r="K34" s="253"/>
      <c r="L34" s="254"/>
      <c r="M34" s="244"/>
      <c r="N34" s="245"/>
    </row>
    <row r="35" spans="1:17" ht="14.25" customHeight="1">
      <c r="A35" s="74"/>
      <c r="B35" s="140">
        <f>E35*3600/1000</f>
        <v>0.72</v>
      </c>
      <c r="C35" s="141">
        <f>E35*3600</f>
        <v>720</v>
      </c>
      <c r="D35" s="142">
        <f>E35*60</f>
        <v>12</v>
      </c>
      <c r="E35" s="143">
        <v>0.2</v>
      </c>
      <c r="F35" s="70"/>
      <c r="G35" s="70"/>
      <c r="H35" s="70"/>
      <c r="I35" s="255" t="s">
        <v>3</v>
      </c>
      <c r="J35" s="256"/>
      <c r="K35" s="257"/>
      <c r="L35" s="100"/>
      <c r="M35" s="244"/>
      <c r="N35" s="245"/>
    </row>
    <row r="36" spans="1:17" ht="14.25" customHeight="1" thickBot="1">
      <c r="A36" s="74"/>
      <c r="B36" s="144"/>
      <c r="C36" s="145"/>
      <c r="D36" s="146"/>
      <c r="E36" s="146"/>
      <c r="F36" s="14"/>
      <c r="G36" s="14"/>
      <c r="H36" s="14"/>
      <c r="I36" s="14"/>
      <c r="J36" s="14"/>
      <c r="K36" s="14"/>
      <c r="L36" s="68"/>
      <c r="M36" s="244"/>
      <c r="N36" s="245"/>
    </row>
    <row r="37" spans="1:17" ht="13.5" thickBot="1">
      <c r="A37" s="74"/>
      <c r="B37" s="106"/>
      <c r="C37" s="79"/>
      <c r="D37" s="79"/>
      <c r="E37" s="79"/>
      <c r="F37" s="79"/>
      <c r="G37" s="79"/>
      <c r="H37" s="80"/>
      <c r="I37" s="81"/>
      <c r="J37" s="82"/>
      <c r="K37" s="83"/>
      <c r="L37" s="83"/>
      <c r="M37" s="244"/>
      <c r="N37" s="245"/>
    </row>
    <row r="38" spans="1:17" ht="13.5" thickBot="1">
      <c r="A38" s="74"/>
      <c r="B38" s="38"/>
      <c r="C38" s="220" t="str">
        <f>C14</f>
        <v>Copper pipe</v>
      </c>
      <c r="D38" s="221"/>
      <c r="E38" s="222"/>
      <c r="F38" s="258" t="str">
        <f>F14</f>
        <v>aquatherm green pipe</v>
      </c>
      <c r="G38" s="224"/>
      <c r="H38" s="225"/>
      <c r="I38" s="26" t="str">
        <f t="shared" ref="I38:L39" si="6">J14</f>
        <v>Copper pipe</v>
      </c>
      <c r="J38" s="169" t="str">
        <f t="shared" si="6"/>
        <v>aquatherm green pipe</v>
      </c>
      <c r="K38" s="26" t="str">
        <f t="shared" si="6"/>
        <v>Copper pipe</v>
      </c>
      <c r="L38" s="169" t="str">
        <f t="shared" si="6"/>
        <v>aquatherm green pipe</v>
      </c>
      <c r="M38" s="244"/>
      <c r="N38" s="245"/>
    </row>
    <row r="39" spans="1:17" ht="13.5" thickBot="1">
      <c r="A39" s="74"/>
      <c r="B39" s="39" t="s">
        <v>20</v>
      </c>
      <c r="C39" s="220" t="str">
        <f>C15</f>
        <v>AS 1432 : 2000 type B</v>
      </c>
      <c r="D39" s="221"/>
      <c r="E39" s="222"/>
      <c r="F39" s="259" t="str">
        <f>F15</f>
        <v>SDR11</v>
      </c>
      <c r="G39" s="227"/>
      <c r="H39" s="228"/>
      <c r="I39" s="26" t="str">
        <f t="shared" si="6"/>
        <v>AS 1432 : 2000 type B</v>
      </c>
      <c r="J39" s="24" t="str">
        <f t="shared" si="6"/>
        <v>SDR11</v>
      </c>
      <c r="K39" s="26" t="str">
        <f t="shared" si="6"/>
        <v>AS 1432 : 2000 type B</v>
      </c>
      <c r="L39" s="24" t="str">
        <f t="shared" si="6"/>
        <v>SDR11</v>
      </c>
      <c r="M39" s="244"/>
      <c r="N39" s="245"/>
    </row>
    <row r="40" spans="1:17" ht="15.75" thickBot="1">
      <c r="A40" s="74"/>
      <c r="B40" s="38" t="s">
        <v>0</v>
      </c>
      <c r="C40" s="65" t="s">
        <v>17</v>
      </c>
      <c r="D40" s="30" t="s">
        <v>21</v>
      </c>
      <c r="E40" s="31" t="s">
        <v>22</v>
      </c>
      <c r="F40" s="158" t="s">
        <v>1</v>
      </c>
      <c r="G40" s="159" t="s">
        <v>21</v>
      </c>
      <c r="H40" s="160" t="s">
        <v>22</v>
      </c>
      <c r="I40" s="28" t="s">
        <v>27</v>
      </c>
      <c r="J40" s="170" t="s">
        <v>27</v>
      </c>
      <c r="K40" s="29" t="s">
        <v>25</v>
      </c>
      <c r="L40" s="171" t="s">
        <v>25</v>
      </c>
      <c r="M40" s="244"/>
      <c r="N40" s="245"/>
    </row>
    <row r="41" spans="1:17">
      <c r="A41" s="74"/>
      <c r="B41" s="40">
        <v>15</v>
      </c>
      <c r="C41" s="32">
        <f>C17</f>
        <v>19.100000000000001</v>
      </c>
      <c r="D41" s="35">
        <f>D17</f>
        <v>1</v>
      </c>
      <c r="E41" s="34">
        <f>E17</f>
        <v>17.100000000000001</v>
      </c>
      <c r="F41" s="161">
        <f>F17</f>
        <v>20</v>
      </c>
      <c r="G41" s="162">
        <f>G17</f>
        <v>1.9</v>
      </c>
      <c r="H41" s="163">
        <f t="shared" ref="H41:H52" si="7">(F41-2*G41)</f>
        <v>16.2</v>
      </c>
      <c r="I41" s="190">
        <v>1.1000000000000001</v>
      </c>
      <c r="J41" s="190">
        <v>0.34</v>
      </c>
      <c r="K41" s="46">
        <f>I41/((((E41/2)^2)*3.1415)/1000)</f>
        <v>4.789866306285834</v>
      </c>
      <c r="L41" s="172">
        <f>J41/((((H41/2)^2)*3.1415)/1000)</f>
        <v>1.6495740472321083</v>
      </c>
      <c r="M41" s="244"/>
      <c r="N41" s="245"/>
    </row>
    <row r="42" spans="1:17">
      <c r="A42" s="74"/>
      <c r="B42" s="41">
        <v>20</v>
      </c>
      <c r="C42" s="32">
        <f t="shared" ref="C42:E52" si="8">C18</f>
        <v>25.4</v>
      </c>
      <c r="D42" s="35">
        <f t="shared" si="8"/>
        <v>1.2</v>
      </c>
      <c r="E42" s="34">
        <f>E18</f>
        <v>23</v>
      </c>
      <c r="F42" s="161">
        <f t="shared" ref="F42:G42" si="9">F18</f>
        <v>25</v>
      </c>
      <c r="G42" s="162">
        <f t="shared" si="9"/>
        <v>2.2999999999999998</v>
      </c>
      <c r="H42" s="163">
        <f t="shared" si="7"/>
        <v>20.399999999999999</v>
      </c>
      <c r="I42" s="190">
        <v>1.1000000000000001</v>
      </c>
      <c r="J42" s="190">
        <v>0.34</v>
      </c>
      <c r="K42" s="46">
        <f t="shared" ref="K42:K52" si="10">I42/((((E42/2)^2)*3.1415)/1000)</f>
        <v>2.6476461372798505</v>
      </c>
      <c r="L42" s="172">
        <f t="shared" ref="L42:L52" si="11">J42/((((H42/2)^2)*3.1415)/1000)</f>
        <v>1.0402590661178261</v>
      </c>
      <c r="M42" s="244"/>
      <c r="N42" s="245"/>
    </row>
    <row r="43" spans="1:17">
      <c r="A43" s="74"/>
      <c r="B43" s="41">
        <v>25</v>
      </c>
      <c r="C43" s="32">
        <f t="shared" si="8"/>
        <v>31.8</v>
      </c>
      <c r="D43" s="35">
        <f t="shared" si="8"/>
        <v>1.2</v>
      </c>
      <c r="E43" s="34">
        <f t="shared" si="8"/>
        <v>29.400000000000002</v>
      </c>
      <c r="F43" s="161">
        <f t="shared" ref="F43:G43" si="12">F19</f>
        <v>32</v>
      </c>
      <c r="G43" s="162">
        <f t="shared" si="12"/>
        <v>2.9</v>
      </c>
      <c r="H43" s="163">
        <f t="shared" si="7"/>
        <v>26.2</v>
      </c>
      <c r="I43" s="190">
        <v>1</v>
      </c>
      <c r="J43" s="190">
        <v>0.34</v>
      </c>
      <c r="K43" s="46">
        <f t="shared" si="10"/>
        <v>1.4730865576012526</v>
      </c>
      <c r="L43" s="172">
        <f t="shared" si="11"/>
        <v>0.63066577261755508</v>
      </c>
      <c r="M43" s="244"/>
      <c r="N43" s="245"/>
    </row>
    <row r="44" spans="1:17">
      <c r="A44" s="74"/>
      <c r="B44" s="41">
        <v>32</v>
      </c>
      <c r="C44" s="32">
        <f t="shared" si="8"/>
        <v>38.1</v>
      </c>
      <c r="D44" s="35">
        <f t="shared" si="8"/>
        <v>1.2</v>
      </c>
      <c r="E44" s="34">
        <f t="shared" si="8"/>
        <v>35.700000000000003</v>
      </c>
      <c r="F44" s="161">
        <f t="shared" ref="F44:G44" si="13">F20</f>
        <v>40</v>
      </c>
      <c r="G44" s="162">
        <f t="shared" si="13"/>
        <v>3.7</v>
      </c>
      <c r="H44" s="163">
        <f t="shared" si="7"/>
        <v>32.6</v>
      </c>
      <c r="I44" s="190">
        <v>1.5</v>
      </c>
      <c r="J44" s="190">
        <v>0.34</v>
      </c>
      <c r="K44" s="46">
        <f t="shared" si="10"/>
        <v>1.4985724842033505</v>
      </c>
      <c r="L44" s="172">
        <f t="shared" si="11"/>
        <v>0.40734899032292754</v>
      </c>
      <c r="M44" s="244"/>
      <c r="N44" s="245"/>
    </row>
    <row r="45" spans="1:17">
      <c r="A45" s="74"/>
      <c r="B45" s="41">
        <v>40</v>
      </c>
      <c r="C45" s="32">
        <f t="shared" si="8"/>
        <v>50.8</v>
      </c>
      <c r="D45" s="35">
        <f t="shared" si="8"/>
        <v>1.2</v>
      </c>
      <c r="E45" s="34">
        <f t="shared" si="8"/>
        <v>48.4</v>
      </c>
      <c r="F45" s="161">
        <f t="shared" ref="F45:G45" si="14">F21</f>
        <v>50</v>
      </c>
      <c r="G45" s="162">
        <f t="shared" si="14"/>
        <v>4.5999999999999996</v>
      </c>
      <c r="H45" s="163">
        <f t="shared" si="7"/>
        <v>40.799999999999997</v>
      </c>
      <c r="I45" s="190">
        <v>0.34</v>
      </c>
      <c r="J45" s="190">
        <v>0.34</v>
      </c>
      <c r="K45" s="46">
        <f t="shared" si="10"/>
        <v>0.18480389529215666</v>
      </c>
      <c r="L45" s="172">
        <f t="shared" si="11"/>
        <v>0.26006476652945654</v>
      </c>
      <c r="M45" s="244"/>
      <c r="N45" s="245"/>
    </row>
    <row r="46" spans="1:17">
      <c r="A46" s="74"/>
      <c r="B46" s="41">
        <v>50</v>
      </c>
      <c r="C46" s="32">
        <f t="shared" si="8"/>
        <v>63.5</v>
      </c>
      <c r="D46" s="35">
        <f t="shared" si="8"/>
        <v>1.2</v>
      </c>
      <c r="E46" s="34">
        <f t="shared" si="8"/>
        <v>61.1</v>
      </c>
      <c r="F46" s="161">
        <f t="shared" ref="F46:G46" si="15">F22</f>
        <v>63</v>
      </c>
      <c r="G46" s="162">
        <f t="shared" si="15"/>
        <v>5.8</v>
      </c>
      <c r="H46" s="163">
        <f t="shared" si="7"/>
        <v>51.4</v>
      </c>
      <c r="I46" s="190">
        <v>0.34</v>
      </c>
      <c r="J46" s="190">
        <v>0.34</v>
      </c>
      <c r="K46" s="46">
        <f t="shared" si="10"/>
        <v>0.11596299510490822</v>
      </c>
      <c r="L46" s="172">
        <f t="shared" si="11"/>
        <v>0.16386100204226955</v>
      </c>
      <c r="M46" s="244"/>
      <c r="N46" s="245"/>
    </row>
    <row r="47" spans="1:17">
      <c r="A47" s="74"/>
      <c r="B47" s="41">
        <v>65</v>
      </c>
      <c r="C47" s="32">
        <f t="shared" si="8"/>
        <v>76.2</v>
      </c>
      <c r="D47" s="35">
        <f t="shared" si="8"/>
        <v>1.6</v>
      </c>
      <c r="E47" s="34">
        <f t="shared" si="8"/>
        <v>73</v>
      </c>
      <c r="F47" s="161">
        <f t="shared" ref="F47:G47" si="16">F23</f>
        <v>75</v>
      </c>
      <c r="G47" s="162">
        <f t="shared" si="16"/>
        <v>6.8</v>
      </c>
      <c r="H47" s="163">
        <f t="shared" si="7"/>
        <v>61.4</v>
      </c>
      <c r="I47" s="190">
        <v>0.34</v>
      </c>
      <c r="J47" s="190">
        <v>0.34</v>
      </c>
      <c r="K47" s="46">
        <f t="shared" si="10"/>
        <v>8.1237420333194671E-2</v>
      </c>
      <c r="L47" s="172">
        <f t="shared" si="11"/>
        <v>0.11483257460439752</v>
      </c>
      <c r="M47" s="244"/>
      <c r="N47" s="245"/>
    </row>
    <row r="48" spans="1:17">
      <c r="A48" s="74"/>
      <c r="B48" s="41">
        <v>80</v>
      </c>
      <c r="C48" s="32">
        <f t="shared" si="8"/>
        <v>88.9</v>
      </c>
      <c r="D48" s="35">
        <f t="shared" si="8"/>
        <v>1.6</v>
      </c>
      <c r="E48" s="34">
        <f t="shared" si="8"/>
        <v>85.7</v>
      </c>
      <c r="F48" s="161">
        <f t="shared" ref="F48:G48" si="17">F24</f>
        <v>90</v>
      </c>
      <c r="G48" s="162">
        <f t="shared" si="17"/>
        <v>8.1999999999999993</v>
      </c>
      <c r="H48" s="163">
        <f t="shared" si="7"/>
        <v>73.599999999999994</v>
      </c>
      <c r="I48" s="190">
        <v>0.34</v>
      </c>
      <c r="J48" s="190">
        <v>0.34</v>
      </c>
      <c r="K48" s="46">
        <f t="shared" si="10"/>
        <v>5.8944080930819487E-2</v>
      </c>
      <c r="L48" s="172">
        <f t="shared" si="11"/>
        <v>7.9918296047154599E-2</v>
      </c>
      <c r="M48" s="244"/>
      <c r="N48" s="245"/>
    </row>
    <row r="49" spans="1:14">
      <c r="A49" s="74"/>
      <c r="B49" s="41">
        <v>100</v>
      </c>
      <c r="C49" s="32">
        <f t="shared" si="8"/>
        <v>101.6</v>
      </c>
      <c r="D49" s="35">
        <f t="shared" si="8"/>
        <v>1.6</v>
      </c>
      <c r="E49" s="34">
        <f t="shared" si="8"/>
        <v>98.399999999999991</v>
      </c>
      <c r="F49" s="161">
        <f t="shared" ref="F49:G49" si="18">F25</f>
        <v>110</v>
      </c>
      <c r="G49" s="162">
        <f t="shared" si="18"/>
        <v>10</v>
      </c>
      <c r="H49" s="163">
        <f t="shared" si="7"/>
        <v>90</v>
      </c>
      <c r="I49" s="190">
        <v>0.34</v>
      </c>
      <c r="J49" s="190">
        <v>0.34</v>
      </c>
      <c r="K49" s="46">
        <f t="shared" si="10"/>
        <v>4.4710718338496699E-2</v>
      </c>
      <c r="L49" s="172">
        <f t="shared" si="11"/>
        <v>5.3446199130320303E-2</v>
      </c>
      <c r="M49" s="244"/>
      <c r="N49" s="245"/>
    </row>
    <row r="50" spans="1:14">
      <c r="A50" s="74"/>
      <c r="B50" s="41">
        <v>125</v>
      </c>
      <c r="C50" s="32">
        <f t="shared" si="8"/>
        <v>127</v>
      </c>
      <c r="D50" s="35">
        <f t="shared" si="8"/>
        <v>1.6</v>
      </c>
      <c r="E50" s="34">
        <f t="shared" si="8"/>
        <v>123.8</v>
      </c>
      <c r="F50" s="161">
        <f t="shared" ref="F50:G50" si="19">F26</f>
        <v>125</v>
      </c>
      <c r="G50" s="162">
        <f t="shared" si="19"/>
        <v>11.4</v>
      </c>
      <c r="H50" s="163">
        <f t="shared" si="7"/>
        <v>102.2</v>
      </c>
      <c r="I50" s="190">
        <v>0.34</v>
      </c>
      <c r="J50" s="190">
        <v>0.34</v>
      </c>
      <c r="K50" s="46">
        <f t="shared" si="10"/>
        <v>2.8246234151935775E-2</v>
      </c>
      <c r="L50" s="172">
        <f t="shared" si="11"/>
        <v>4.1447663435303414E-2</v>
      </c>
      <c r="M50" s="244"/>
      <c r="N50" s="245"/>
    </row>
    <row r="51" spans="1:14">
      <c r="A51" s="74"/>
      <c r="B51" s="41">
        <v>150</v>
      </c>
      <c r="C51" s="32">
        <f t="shared" si="8"/>
        <v>152.4</v>
      </c>
      <c r="D51" s="35">
        <f t="shared" si="8"/>
        <v>2</v>
      </c>
      <c r="E51" s="34">
        <f t="shared" si="8"/>
        <v>148.4</v>
      </c>
      <c r="F51" s="161">
        <f t="shared" ref="F51:G51" si="20">F27</f>
        <v>160</v>
      </c>
      <c r="G51" s="162">
        <f t="shared" si="20"/>
        <v>14.6</v>
      </c>
      <c r="H51" s="163">
        <f t="shared" si="7"/>
        <v>130.80000000000001</v>
      </c>
      <c r="I51" s="190">
        <v>0.34</v>
      </c>
      <c r="J51" s="190">
        <v>0.34</v>
      </c>
      <c r="K51" s="46">
        <f t="shared" si="10"/>
        <v>1.9657760630716611E-2</v>
      </c>
      <c r="L51" s="172">
        <f t="shared" si="11"/>
        <v>2.5303835544823804E-2</v>
      </c>
      <c r="M51" s="244"/>
      <c r="N51" s="245"/>
    </row>
    <row r="52" spans="1:14" ht="13.5" thickBot="1">
      <c r="A52" s="74"/>
      <c r="B52" s="42">
        <v>200</v>
      </c>
      <c r="C52" s="196">
        <f t="shared" si="8"/>
        <v>203.2</v>
      </c>
      <c r="D52" s="36">
        <f t="shared" si="8"/>
        <v>2</v>
      </c>
      <c r="E52" s="37">
        <f t="shared" si="8"/>
        <v>199.2</v>
      </c>
      <c r="F52" s="197">
        <f t="shared" ref="F52:G52" si="21">F28</f>
        <v>200</v>
      </c>
      <c r="G52" s="166">
        <f t="shared" si="21"/>
        <v>18.2</v>
      </c>
      <c r="H52" s="167">
        <f t="shared" si="7"/>
        <v>163.6</v>
      </c>
      <c r="I52" s="198">
        <v>0.34</v>
      </c>
      <c r="J52" s="198">
        <v>0.34</v>
      </c>
      <c r="K52" s="115">
        <f t="shared" si="10"/>
        <v>1.0909960448107554E-2</v>
      </c>
      <c r="L52" s="173">
        <f t="shared" si="11"/>
        <v>1.6174663177363029E-2</v>
      </c>
      <c r="M52" s="244"/>
      <c r="N52" s="245"/>
    </row>
    <row r="53" spans="1:14" ht="13.5" thickBot="1">
      <c r="A53" s="74"/>
      <c r="B53" s="106"/>
      <c r="C53" s="79"/>
      <c r="D53" s="79"/>
      <c r="E53" s="79"/>
      <c r="F53" s="79"/>
      <c r="G53" s="79"/>
      <c r="H53" s="80"/>
      <c r="I53" s="81"/>
      <c r="J53" s="82"/>
      <c r="K53" s="83"/>
      <c r="L53" s="83"/>
      <c r="M53" s="193"/>
      <c r="N53" s="194"/>
    </row>
    <row r="54" spans="1:14" ht="11.25" customHeight="1">
      <c r="A54" s="74"/>
      <c r="B54" s="216"/>
      <c r="C54" s="217"/>
      <c r="D54" s="218"/>
      <c r="E54" s="217"/>
      <c r="F54" s="217"/>
      <c r="G54" s="218"/>
      <c r="H54" s="217"/>
      <c r="I54" s="217"/>
      <c r="J54" s="217"/>
      <c r="K54" s="217"/>
      <c r="L54" s="217"/>
      <c r="M54" s="219"/>
      <c r="N54" s="101"/>
    </row>
    <row r="55" spans="1:14">
      <c r="A55" s="74"/>
      <c r="B55" s="260" t="s">
        <v>53</v>
      </c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2"/>
      <c r="N55" s="101"/>
    </row>
    <row r="56" spans="1:14">
      <c r="A56" s="74"/>
      <c r="B56" s="263" t="s">
        <v>79</v>
      </c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5"/>
      <c r="N56" s="101"/>
    </row>
    <row r="57" spans="1:14" ht="11.25" customHeight="1">
      <c r="A57" s="74"/>
      <c r="B57" s="182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3"/>
      <c r="N57" s="101"/>
    </row>
    <row r="58" spans="1:14" ht="24.75" customHeight="1">
      <c r="A58" s="108"/>
      <c r="B58" s="12"/>
      <c r="C58" s="84"/>
      <c r="D58" s="84"/>
      <c r="E58" s="84"/>
      <c r="F58" s="84"/>
      <c r="G58" s="84"/>
      <c r="H58" s="84"/>
      <c r="I58" s="199" t="s">
        <v>78</v>
      </c>
      <c r="J58" s="200"/>
      <c r="K58" s="84"/>
      <c r="L58" s="84"/>
      <c r="M58" s="85"/>
      <c r="N58" s="101"/>
    </row>
    <row r="59" spans="1:14" ht="15.75" customHeight="1">
      <c r="A59" s="108"/>
      <c r="B59" s="12"/>
      <c r="C59" s="86"/>
      <c r="D59" s="86"/>
      <c r="E59" s="86"/>
      <c r="F59" s="86"/>
      <c r="G59" s="86"/>
      <c r="H59" s="86"/>
      <c r="I59" s="201" t="s">
        <v>31</v>
      </c>
      <c r="J59" s="202"/>
      <c r="K59" s="86"/>
      <c r="L59" s="86"/>
      <c r="M59" s="87"/>
      <c r="N59" s="101"/>
    </row>
    <row r="60" spans="1:14">
      <c r="A60" s="108"/>
      <c r="B60" s="12"/>
      <c r="C60" s="93"/>
      <c r="D60" s="93"/>
      <c r="E60" s="93"/>
      <c r="F60" s="93"/>
      <c r="G60" s="93"/>
      <c r="H60" s="93"/>
      <c r="I60" s="203" t="s">
        <v>32</v>
      </c>
      <c r="J60" s="204"/>
      <c r="K60" s="93"/>
      <c r="L60" s="93"/>
      <c r="M60" s="94"/>
      <c r="N60" s="101"/>
    </row>
    <row r="61" spans="1:14" ht="16.5" customHeight="1">
      <c r="A61" s="108"/>
      <c r="B61" s="12"/>
      <c r="C61" s="95"/>
      <c r="D61" s="95"/>
      <c r="E61" s="95"/>
      <c r="F61" s="95"/>
      <c r="G61" s="95"/>
      <c r="H61" s="95"/>
      <c r="I61" s="205" t="s">
        <v>33</v>
      </c>
      <c r="J61" s="206"/>
      <c r="K61" s="95"/>
      <c r="L61" s="95"/>
      <c r="M61" s="96"/>
      <c r="N61" s="101"/>
    </row>
    <row r="62" spans="1:14" ht="18" customHeight="1">
      <c r="A62" s="74"/>
      <c r="B62" s="12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8"/>
      <c r="N62" s="101"/>
    </row>
    <row r="63" spans="1:14" ht="18.75" thickBot="1">
      <c r="A63" s="74"/>
      <c r="B63" s="88"/>
      <c r="C63" s="15"/>
      <c r="D63" s="89"/>
      <c r="E63" s="50"/>
      <c r="F63" s="90"/>
      <c r="G63" s="91"/>
      <c r="H63" s="92"/>
      <c r="I63" s="15"/>
      <c r="J63" s="50"/>
      <c r="K63" s="50"/>
      <c r="L63" s="50"/>
      <c r="M63" s="51"/>
      <c r="N63" s="101"/>
    </row>
    <row r="64" spans="1:14" ht="18.75" thickBot="1">
      <c r="A64" s="109"/>
      <c r="B64" s="103"/>
      <c r="C64" s="83"/>
      <c r="D64" s="104"/>
      <c r="E64" s="105"/>
      <c r="F64" s="103"/>
      <c r="G64" s="83"/>
      <c r="H64" s="106"/>
      <c r="I64" s="83"/>
      <c r="J64" s="106"/>
      <c r="K64" s="106"/>
      <c r="L64" s="106"/>
      <c r="M64" s="106"/>
      <c r="N64" s="107"/>
    </row>
    <row r="65" spans="2:10" s="128" customFormat="1">
      <c r="B65" s="136"/>
      <c r="C65" s="136"/>
      <c r="D65" s="137"/>
      <c r="E65" s="137"/>
      <c r="F65" s="137"/>
      <c r="G65" s="137"/>
      <c r="H65" s="137"/>
      <c r="I65" s="137"/>
      <c r="J65" s="138"/>
    </row>
    <row r="66" spans="2:10" s="128" customFormat="1">
      <c r="B66" s="136"/>
      <c r="C66" s="136"/>
      <c r="D66" s="137"/>
      <c r="E66" s="137"/>
      <c r="F66" s="137"/>
      <c r="G66" s="137"/>
      <c r="H66" s="137"/>
      <c r="I66" s="137"/>
      <c r="J66" s="138"/>
    </row>
    <row r="67" spans="2:10" s="128" customFormat="1">
      <c r="B67" s="136"/>
      <c r="C67" s="136"/>
      <c r="D67" s="137"/>
      <c r="E67" s="137"/>
      <c r="F67" s="137"/>
      <c r="G67" s="137"/>
      <c r="H67" s="137"/>
      <c r="I67" s="137"/>
      <c r="J67" s="138"/>
    </row>
    <row r="68" spans="2:10" s="128" customFormat="1">
      <c r="B68" s="136"/>
      <c r="C68" s="136"/>
      <c r="D68" s="137"/>
      <c r="E68" s="137"/>
      <c r="F68" s="137"/>
      <c r="G68" s="137"/>
      <c r="H68" s="137"/>
      <c r="I68" s="137"/>
      <c r="J68" s="138"/>
    </row>
    <row r="69" spans="2:10" s="128" customFormat="1">
      <c r="B69" s="136"/>
      <c r="C69" s="136"/>
      <c r="D69" s="137"/>
      <c r="E69" s="137"/>
      <c r="F69" s="137"/>
      <c r="G69" s="137"/>
      <c r="H69" s="137"/>
      <c r="I69" s="137"/>
      <c r="J69" s="138"/>
    </row>
    <row r="70" spans="2:10" s="128" customFormat="1">
      <c r="B70" s="136"/>
      <c r="C70" s="136"/>
      <c r="D70" s="137"/>
      <c r="E70" s="137"/>
      <c r="F70" s="137"/>
      <c r="G70" s="137"/>
      <c r="H70" s="137"/>
      <c r="I70" s="137"/>
      <c r="J70" s="138"/>
    </row>
    <row r="71" spans="2:10" s="128" customFormat="1">
      <c r="B71" s="136"/>
      <c r="C71" s="136"/>
      <c r="D71" s="137"/>
      <c r="E71" s="137"/>
      <c r="F71" s="137"/>
      <c r="G71" s="137"/>
      <c r="H71" s="137"/>
      <c r="I71" s="137"/>
      <c r="J71" s="138"/>
    </row>
    <row r="72" spans="2:10" s="128" customFormat="1">
      <c r="B72" s="136"/>
      <c r="C72" s="136"/>
      <c r="D72" s="137"/>
      <c r="E72" s="137"/>
      <c r="F72" s="137"/>
      <c r="G72" s="137"/>
      <c r="H72" s="137"/>
      <c r="I72" s="137"/>
      <c r="J72" s="138"/>
    </row>
    <row r="73" spans="2:10" s="128" customFormat="1">
      <c r="B73" s="136"/>
      <c r="C73" s="136"/>
      <c r="D73" s="137"/>
      <c r="E73" s="137"/>
      <c r="F73" s="137"/>
      <c r="G73" s="137"/>
      <c r="H73" s="137"/>
      <c r="I73" s="137"/>
      <c r="J73" s="138"/>
    </row>
    <row r="74" spans="2:10" s="128" customFormat="1">
      <c r="B74" s="136"/>
      <c r="C74" s="136"/>
      <c r="D74" s="137"/>
      <c r="E74" s="137"/>
      <c r="F74" s="137"/>
      <c r="G74" s="137"/>
      <c r="H74" s="137"/>
      <c r="I74" s="137"/>
      <c r="J74" s="138"/>
    </row>
    <row r="75" spans="2:10" s="128" customFormat="1">
      <c r="B75" s="136"/>
      <c r="C75" s="136"/>
      <c r="D75" s="137"/>
      <c r="E75" s="137"/>
      <c r="F75" s="137"/>
      <c r="G75" s="137"/>
      <c r="H75" s="137"/>
      <c r="I75" s="137"/>
      <c r="J75" s="138"/>
    </row>
    <row r="76" spans="2:10" s="128" customFormat="1">
      <c r="B76" s="136"/>
      <c r="C76" s="136"/>
      <c r="D76" s="137"/>
      <c r="E76" s="137"/>
      <c r="F76" s="137"/>
      <c r="G76" s="137"/>
      <c r="H76" s="137"/>
      <c r="I76" s="137"/>
      <c r="J76" s="138"/>
    </row>
    <row r="77" spans="2:10" s="128" customFormat="1">
      <c r="B77" s="136"/>
      <c r="C77" s="136"/>
      <c r="D77" s="137"/>
      <c r="E77" s="137"/>
      <c r="F77" s="137"/>
      <c r="G77" s="137"/>
      <c r="H77" s="137"/>
      <c r="I77" s="137"/>
      <c r="J77" s="138"/>
    </row>
    <row r="78" spans="2:10" s="128" customFormat="1">
      <c r="B78" s="136"/>
      <c r="C78" s="136"/>
      <c r="D78" s="137"/>
      <c r="E78" s="137"/>
      <c r="F78" s="137"/>
      <c r="G78" s="137"/>
      <c r="H78" s="137"/>
      <c r="I78" s="137"/>
      <c r="J78" s="138"/>
    </row>
    <row r="79" spans="2:10" s="128" customFormat="1">
      <c r="B79" s="136"/>
      <c r="C79" s="136"/>
      <c r="D79" s="137"/>
      <c r="E79" s="137"/>
      <c r="F79" s="137"/>
      <c r="G79" s="137"/>
      <c r="H79" s="137"/>
      <c r="I79" s="137"/>
      <c r="J79" s="138"/>
    </row>
    <row r="80" spans="2:10" s="128" customFormat="1">
      <c r="B80" s="136"/>
      <c r="C80" s="136"/>
      <c r="D80" s="137"/>
      <c r="E80" s="137"/>
      <c r="F80" s="137"/>
      <c r="G80" s="137"/>
      <c r="H80" s="137"/>
      <c r="I80" s="137"/>
      <c r="J80" s="138"/>
    </row>
    <row r="81" spans="2:10" s="128" customFormat="1">
      <c r="B81" s="136"/>
      <c r="C81" s="136"/>
      <c r="D81" s="137"/>
      <c r="E81" s="137"/>
      <c r="F81" s="137"/>
      <c r="G81" s="137"/>
      <c r="H81" s="137"/>
      <c r="I81" s="137"/>
      <c r="J81" s="138"/>
    </row>
    <row r="82" spans="2:10" s="128" customFormat="1">
      <c r="B82" s="136"/>
      <c r="C82" s="136"/>
      <c r="D82" s="137"/>
      <c r="E82" s="137"/>
      <c r="F82" s="137"/>
      <c r="G82" s="137"/>
      <c r="H82" s="137"/>
      <c r="I82" s="137"/>
      <c r="J82" s="138"/>
    </row>
    <row r="83" spans="2:10" s="128" customFormat="1">
      <c r="B83" s="136"/>
      <c r="C83" s="136"/>
      <c r="D83" s="137"/>
      <c r="E83" s="137"/>
      <c r="F83" s="137"/>
      <c r="G83" s="137"/>
      <c r="H83" s="137"/>
      <c r="I83" s="137"/>
      <c r="J83" s="138"/>
    </row>
    <row r="84" spans="2:10" s="128" customFormat="1">
      <c r="B84" s="136"/>
      <c r="C84" s="136"/>
      <c r="D84" s="137"/>
      <c r="E84" s="137"/>
      <c r="F84" s="137"/>
      <c r="G84" s="137"/>
      <c r="H84" s="137"/>
      <c r="I84" s="137"/>
      <c r="J84" s="138"/>
    </row>
    <row r="85" spans="2:10" s="128" customFormat="1">
      <c r="B85" s="136"/>
      <c r="C85" s="136"/>
      <c r="D85" s="137"/>
      <c r="E85" s="137"/>
      <c r="F85" s="137"/>
      <c r="G85" s="137"/>
      <c r="H85" s="137"/>
      <c r="I85" s="137"/>
      <c r="J85" s="138"/>
    </row>
    <row r="86" spans="2:10" s="128" customFormat="1">
      <c r="B86" s="136"/>
      <c r="C86" s="136"/>
      <c r="D86" s="137"/>
      <c r="E86" s="137"/>
      <c r="F86" s="137"/>
      <c r="G86" s="137"/>
      <c r="H86" s="137"/>
      <c r="I86" s="137"/>
      <c r="J86" s="138"/>
    </row>
    <row r="87" spans="2:10" s="128" customFormat="1">
      <c r="B87" s="136"/>
      <c r="C87" s="136"/>
      <c r="D87" s="137"/>
      <c r="E87" s="137"/>
      <c r="F87" s="137"/>
      <c r="G87" s="137"/>
      <c r="H87" s="137"/>
      <c r="I87" s="137"/>
      <c r="J87" s="138"/>
    </row>
    <row r="88" spans="2:10" s="128" customFormat="1">
      <c r="B88" s="136"/>
      <c r="C88" s="136"/>
      <c r="D88" s="137"/>
      <c r="E88" s="137"/>
      <c r="F88" s="137"/>
      <c r="G88" s="137"/>
      <c r="H88" s="137"/>
      <c r="I88" s="137"/>
      <c r="J88" s="138"/>
    </row>
    <row r="89" spans="2:10" s="128" customFormat="1">
      <c r="B89" s="136"/>
      <c r="C89" s="136"/>
      <c r="D89" s="137"/>
      <c r="E89" s="137"/>
      <c r="F89" s="137"/>
      <c r="G89" s="137"/>
      <c r="H89" s="137"/>
      <c r="I89" s="137"/>
      <c r="J89" s="138"/>
    </row>
    <row r="90" spans="2:10" s="128" customFormat="1">
      <c r="B90" s="136"/>
      <c r="C90" s="136"/>
      <c r="D90" s="137"/>
      <c r="E90" s="137"/>
      <c r="F90" s="137"/>
      <c r="G90" s="137"/>
      <c r="H90" s="137"/>
      <c r="I90" s="137"/>
      <c r="J90" s="138"/>
    </row>
    <row r="91" spans="2:10" s="128" customFormat="1">
      <c r="B91" s="136"/>
      <c r="C91" s="136"/>
      <c r="D91" s="137"/>
      <c r="E91" s="137"/>
      <c r="F91" s="137"/>
      <c r="G91" s="137"/>
      <c r="H91" s="137"/>
      <c r="I91" s="137"/>
      <c r="J91" s="138"/>
    </row>
    <row r="92" spans="2:10" s="128" customFormat="1">
      <c r="B92" s="136"/>
      <c r="C92" s="136"/>
      <c r="D92" s="137"/>
      <c r="E92" s="137"/>
      <c r="F92" s="137"/>
      <c r="G92" s="137"/>
      <c r="H92" s="137"/>
      <c r="I92" s="137"/>
      <c r="J92" s="138"/>
    </row>
    <row r="93" spans="2:10" s="128" customFormat="1">
      <c r="B93" s="136"/>
      <c r="C93" s="136"/>
      <c r="D93" s="137"/>
      <c r="E93" s="137"/>
      <c r="F93" s="137"/>
      <c r="G93" s="137"/>
      <c r="H93" s="137"/>
      <c r="I93" s="137"/>
      <c r="J93" s="138"/>
    </row>
    <row r="94" spans="2:10" s="128" customFormat="1">
      <c r="B94" s="136"/>
      <c r="C94" s="136"/>
      <c r="D94" s="137"/>
      <c r="E94" s="137"/>
      <c r="F94" s="137"/>
      <c r="G94" s="137"/>
      <c r="H94" s="137"/>
      <c r="I94" s="137"/>
      <c r="J94" s="138"/>
    </row>
    <row r="95" spans="2:10" s="128" customFormat="1">
      <c r="B95" s="136"/>
      <c r="C95" s="136"/>
      <c r="D95" s="137"/>
      <c r="E95" s="137"/>
      <c r="F95" s="137"/>
      <c r="G95" s="137"/>
      <c r="H95" s="137"/>
      <c r="I95" s="137"/>
      <c r="J95" s="138"/>
    </row>
    <row r="96" spans="2:10" s="128" customFormat="1">
      <c r="B96" s="136"/>
      <c r="C96" s="136"/>
      <c r="D96" s="137"/>
      <c r="E96" s="137"/>
      <c r="F96" s="137"/>
      <c r="G96" s="137"/>
      <c r="H96" s="137"/>
      <c r="I96" s="137"/>
      <c r="J96" s="138"/>
    </row>
    <row r="97" spans="2:10" s="128" customFormat="1">
      <c r="B97" s="136"/>
      <c r="C97" s="136"/>
      <c r="D97" s="137"/>
      <c r="E97" s="137"/>
      <c r="F97" s="137"/>
      <c r="G97" s="137"/>
      <c r="H97" s="137"/>
      <c r="I97" s="137"/>
      <c r="J97" s="138"/>
    </row>
    <row r="98" spans="2:10" s="128" customFormat="1">
      <c r="B98" s="136"/>
      <c r="C98" s="136"/>
      <c r="D98" s="137"/>
      <c r="E98" s="137"/>
      <c r="F98" s="137"/>
      <c r="G98" s="137"/>
      <c r="H98" s="137"/>
      <c r="I98" s="137"/>
      <c r="J98" s="138"/>
    </row>
    <row r="99" spans="2:10" s="128" customFormat="1">
      <c r="B99" s="136"/>
      <c r="C99" s="136"/>
      <c r="D99" s="137"/>
      <c r="E99" s="137"/>
      <c r="F99" s="137"/>
      <c r="G99" s="137"/>
      <c r="H99" s="137"/>
      <c r="I99" s="137"/>
      <c r="J99" s="138"/>
    </row>
    <row r="100" spans="2:10" s="128" customFormat="1">
      <c r="B100" s="136"/>
      <c r="C100" s="136"/>
      <c r="D100" s="137"/>
      <c r="E100" s="137"/>
      <c r="F100" s="137"/>
      <c r="G100" s="137"/>
      <c r="H100" s="137"/>
      <c r="I100" s="137"/>
      <c r="J100" s="138"/>
    </row>
    <row r="101" spans="2:10" s="128" customFormat="1">
      <c r="B101" s="136"/>
      <c r="C101" s="136"/>
      <c r="D101" s="137"/>
      <c r="E101" s="137"/>
      <c r="F101" s="137"/>
      <c r="G101" s="137"/>
      <c r="H101" s="137"/>
      <c r="I101" s="137"/>
      <c r="J101" s="138"/>
    </row>
    <row r="102" spans="2:10" s="128" customFormat="1">
      <c r="B102" s="136"/>
      <c r="C102" s="136"/>
      <c r="D102" s="137"/>
      <c r="E102" s="137"/>
      <c r="F102" s="137"/>
      <c r="G102" s="137"/>
      <c r="H102" s="137"/>
      <c r="I102" s="137"/>
      <c r="J102" s="138"/>
    </row>
    <row r="103" spans="2:10" s="128" customFormat="1">
      <c r="B103" s="136"/>
      <c r="C103" s="136"/>
      <c r="D103" s="137"/>
      <c r="E103" s="137"/>
      <c r="F103" s="137"/>
      <c r="G103" s="137"/>
      <c r="H103" s="137"/>
      <c r="I103" s="137"/>
      <c r="J103" s="138"/>
    </row>
    <row r="104" spans="2:10" s="128" customFormat="1">
      <c r="B104" s="136"/>
      <c r="C104" s="136"/>
      <c r="D104" s="137"/>
      <c r="E104" s="137"/>
      <c r="F104" s="137"/>
      <c r="G104" s="137"/>
      <c r="H104" s="137"/>
      <c r="I104" s="137"/>
      <c r="J104" s="138"/>
    </row>
    <row r="105" spans="2:10" s="128" customFormat="1">
      <c r="B105" s="136"/>
      <c r="C105" s="136"/>
      <c r="D105" s="137"/>
      <c r="E105" s="137"/>
      <c r="F105" s="137"/>
      <c r="G105" s="137"/>
      <c r="H105" s="137"/>
      <c r="I105" s="137"/>
      <c r="J105" s="138"/>
    </row>
    <row r="106" spans="2:10" s="128" customFormat="1">
      <c r="B106" s="136"/>
      <c r="C106" s="136"/>
      <c r="D106" s="137"/>
      <c r="E106" s="137"/>
      <c r="F106" s="137"/>
      <c r="G106" s="137"/>
      <c r="H106" s="137"/>
      <c r="I106" s="137"/>
      <c r="J106" s="138"/>
    </row>
    <row r="107" spans="2:10" s="128" customFormat="1">
      <c r="B107" s="136"/>
      <c r="C107" s="136"/>
      <c r="D107" s="137"/>
      <c r="E107" s="137"/>
      <c r="F107" s="137"/>
      <c r="G107" s="137"/>
      <c r="H107" s="137"/>
      <c r="I107" s="137"/>
      <c r="J107" s="138"/>
    </row>
    <row r="108" spans="2:10" s="128" customFormat="1">
      <c r="B108" s="136"/>
      <c r="C108" s="136"/>
      <c r="D108" s="137"/>
      <c r="E108" s="137"/>
      <c r="F108" s="137"/>
      <c r="G108" s="137"/>
      <c r="H108" s="137"/>
      <c r="I108" s="137"/>
      <c r="J108" s="138"/>
    </row>
    <row r="109" spans="2:10" s="128" customFormat="1">
      <c r="B109" s="136"/>
      <c r="C109" s="136"/>
      <c r="D109" s="137"/>
      <c r="E109" s="137"/>
      <c r="F109" s="137"/>
      <c r="G109" s="137"/>
      <c r="H109" s="137"/>
      <c r="I109" s="137"/>
      <c r="J109" s="138"/>
    </row>
    <row r="110" spans="2:10" s="128" customFormat="1">
      <c r="B110" s="136"/>
      <c r="C110" s="136"/>
      <c r="D110" s="137"/>
      <c r="E110" s="137"/>
      <c r="F110" s="137"/>
      <c r="G110" s="137"/>
      <c r="H110" s="137"/>
      <c r="I110" s="137"/>
      <c r="J110" s="138"/>
    </row>
    <row r="111" spans="2:10" s="128" customFormat="1">
      <c r="B111" s="136"/>
      <c r="C111" s="136"/>
      <c r="D111" s="137"/>
      <c r="E111" s="137"/>
      <c r="F111" s="137"/>
      <c r="G111" s="137"/>
      <c r="H111" s="137"/>
      <c r="I111" s="137"/>
      <c r="J111" s="138"/>
    </row>
    <row r="112" spans="2:10" s="128" customFormat="1">
      <c r="B112" s="136"/>
      <c r="C112" s="136"/>
      <c r="D112" s="137"/>
      <c r="E112" s="137"/>
      <c r="F112" s="137"/>
      <c r="G112" s="137"/>
      <c r="H112" s="137"/>
      <c r="I112" s="137"/>
      <c r="J112" s="138"/>
    </row>
    <row r="113" spans="2:10" s="128" customFormat="1">
      <c r="B113" s="136"/>
      <c r="C113" s="136"/>
      <c r="D113" s="137"/>
      <c r="E113" s="137"/>
      <c r="F113" s="137"/>
      <c r="G113" s="137"/>
      <c r="H113" s="137"/>
      <c r="I113" s="137"/>
      <c r="J113" s="138"/>
    </row>
    <row r="114" spans="2:10" s="128" customFormat="1">
      <c r="B114" s="136"/>
      <c r="C114" s="136"/>
      <c r="D114" s="137"/>
      <c r="E114" s="137"/>
      <c r="F114" s="137"/>
      <c r="G114" s="137"/>
      <c r="H114" s="137"/>
      <c r="I114" s="137"/>
      <c r="J114" s="138"/>
    </row>
    <row r="115" spans="2:10" s="128" customFormat="1">
      <c r="B115" s="136"/>
      <c r="C115" s="136"/>
      <c r="D115" s="137"/>
      <c r="E115" s="137"/>
      <c r="F115" s="137"/>
      <c r="G115" s="137"/>
      <c r="H115" s="137"/>
      <c r="I115" s="137"/>
      <c r="J115" s="138"/>
    </row>
    <row r="116" spans="2:10" s="128" customFormat="1">
      <c r="B116" s="136"/>
      <c r="C116" s="136"/>
      <c r="D116" s="137"/>
      <c r="E116" s="137"/>
      <c r="F116" s="137"/>
      <c r="G116" s="137"/>
      <c r="H116" s="137"/>
      <c r="I116" s="137"/>
      <c r="J116" s="138"/>
    </row>
    <row r="117" spans="2:10" s="128" customFormat="1">
      <c r="B117" s="136"/>
      <c r="C117" s="136"/>
      <c r="D117" s="137"/>
      <c r="E117" s="137"/>
      <c r="F117" s="137"/>
      <c r="G117" s="137"/>
      <c r="H117" s="137"/>
      <c r="I117" s="137"/>
      <c r="J117" s="138"/>
    </row>
    <row r="118" spans="2:10" s="128" customFormat="1">
      <c r="B118" s="136"/>
      <c r="C118" s="136"/>
      <c r="D118" s="137"/>
      <c r="E118" s="137"/>
      <c r="F118" s="137"/>
      <c r="G118" s="137"/>
      <c r="H118" s="137"/>
      <c r="I118" s="137"/>
      <c r="J118" s="138"/>
    </row>
    <row r="119" spans="2:10" s="128" customFormat="1">
      <c r="B119" s="136"/>
      <c r="C119" s="136"/>
      <c r="D119" s="137"/>
      <c r="E119" s="137"/>
      <c r="F119" s="137"/>
      <c r="G119" s="137"/>
      <c r="H119" s="137"/>
      <c r="I119" s="137"/>
      <c r="J119" s="138"/>
    </row>
    <row r="120" spans="2:10" s="128" customFormat="1">
      <c r="B120" s="136"/>
      <c r="C120" s="136"/>
      <c r="D120" s="137"/>
      <c r="E120" s="137"/>
      <c r="F120" s="137"/>
      <c r="G120" s="137"/>
      <c r="H120" s="137"/>
      <c r="I120" s="137"/>
      <c r="J120" s="138"/>
    </row>
    <row r="121" spans="2:10" s="128" customFormat="1">
      <c r="B121" s="136"/>
      <c r="C121" s="136"/>
      <c r="D121" s="137"/>
      <c r="E121" s="137"/>
      <c r="F121" s="137"/>
      <c r="G121" s="137"/>
      <c r="H121" s="137"/>
      <c r="I121" s="137"/>
      <c r="J121" s="138"/>
    </row>
    <row r="122" spans="2:10" s="128" customFormat="1">
      <c r="B122" s="136"/>
      <c r="C122" s="136"/>
      <c r="D122" s="137"/>
      <c r="E122" s="137"/>
      <c r="F122" s="137"/>
      <c r="G122" s="137"/>
      <c r="H122" s="137"/>
      <c r="I122" s="137"/>
      <c r="J122" s="138"/>
    </row>
    <row r="123" spans="2:10" s="128" customFormat="1">
      <c r="B123" s="136"/>
      <c r="C123" s="136"/>
      <c r="D123" s="137"/>
      <c r="E123" s="137"/>
      <c r="F123" s="137"/>
      <c r="G123" s="137"/>
      <c r="H123" s="137"/>
      <c r="I123" s="137"/>
      <c r="J123" s="138"/>
    </row>
    <row r="124" spans="2:10" s="128" customFormat="1">
      <c r="B124" s="136"/>
      <c r="C124" s="136"/>
      <c r="D124" s="137"/>
      <c r="E124" s="137"/>
      <c r="F124" s="137"/>
      <c r="G124" s="137"/>
      <c r="H124" s="137"/>
      <c r="I124" s="137"/>
      <c r="J124" s="138"/>
    </row>
    <row r="125" spans="2:10" s="128" customFormat="1">
      <c r="B125" s="136"/>
      <c r="C125" s="136"/>
      <c r="D125" s="137"/>
      <c r="E125" s="137"/>
      <c r="F125" s="137"/>
      <c r="G125" s="137"/>
      <c r="H125" s="137"/>
      <c r="I125" s="137"/>
      <c r="J125" s="138"/>
    </row>
    <row r="126" spans="2:10" s="128" customFormat="1">
      <c r="B126" s="136"/>
      <c r="C126" s="136"/>
      <c r="D126" s="137"/>
      <c r="E126" s="137"/>
      <c r="F126" s="137"/>
      <c r="G126" s="137"/>
      <c r="H126" s="137"/>
      <c r="I126" s="137"/>
      <c r="J126" s="138"/>
    </row>
    <row r="127" spans="2:10" s="128" customFormat="1">
      <c r="B127" s="136"/>
      <c r="C127" s="136"/>
      <c r="D127" s="137"/>
      <c r="E127" s="137"/>
      <c r="F127" s="137"/>
      <c r="G127" s="137"/>
      <c r="H127" s="137"/>
      <c r="I127" s="137"/>
      <c r="J127" s="138"/>
    </row>
    <row r="128" spans="2:10" s="128" customFormat="1">
      <c r="B128" s="136"/>
      <c r="C128" s="136"/>
      <c r="D128" s="137"/>
      <c r="E128" s="137"/>
      <c r="F128" s="137"/>
      <c r="G128" s="137"/>
      <c r="H128" s="137"/>
      <c r="I128" s="137"/>
      <c r="J128" s="138"/>
    </row>
    <row r="129" spans="2:10" s="128" customFormat="1">
      <c r="B129" s="136"/>
      <c r="C129" s="136"/>
      <c r="D129" s="137"/>
      <c r="E129" s="137"/>
      <c r="F129" s="137"/>
      <c r="G129" s="137"/>
      <c r="H129" s="137"/>
      <c r="I129" s="137"/>
      <c r="J129" s="138"/>
    </row>
    <row r="130" spans="2:10" s="128" customFormat="1">
      <c r="B130" s="136"/>
      <c r="C130" s="136"/>
      <c r="D130" s="137"/>
      <c r="E130" s="137"/>
      <c r="F130" s="137"/>
      <c r="G130" s="137"/>
      <c r="H130" s="137"/>
      <c r="I130" s="137"/>
      <c r="J130" s="138"/>
    </row>
    <row r="131" spans="2:10" s="128" customFormat="1">
      <c r="B131" s="136"/>
      <c r="C131" s="136"/>
      <c r="D131" s="137"/>
      <c r="E131" s="137"/>
      <c r="F131" s="137"/>
      <c r="G131" s="137"/>
      <c r="H131" s="137"/>
      <c r="I131" s="137"/>
      <c r="J131" s="138"/>
    </row>
    <row r="132" spans="2:10" s="128" customFormat="1">
      <c r="B132" s="136"/>
      <c r="C132" s="136"/>
      <c r="D132" s="137"/>
      <c r="E132" s="137"/>
      <c r="F132" s="137"/>
      <c r="G132" s="137"/>
      <c r="H132" s="137"/>
      <c r="I132" s="137"/>
      <c r="J132" s="138"/>
    </row>
    <row r="133" spans="2:10" s="128" customFormat="1">
      <c r="B133" s="136"/>
      <c r="C133" s="136"/>
      <c r="D133" s="137"/>
      <c r="E133" s="137"/>
      <c r="F133" s="137"/>
      <c r="G133" s="137"/>
      <c r="H133" s="137"/>
      <c r="I133" s="137"/>
      <c r="J133" s="138"/>
    </row>
    <row r="134" spans="2:10" s="128" customFormat="1">
      <c r="B134" s="136"/>
      <c r="C134" s="136"/>
      <c r="D134" s="137"/>
      <c r="E134" s="137"/>
      <c r="F134" s="137"/>
      <c r="G134" s="137"/>
      <c r="H134" s="137"/>
      <c r="I134" s="137"/>
      <c r="J134" s="138"/>
    </row>
    <row r="135" spans="2:10" s="128" customFormat="1">
      <c r="B135" s="136"/>
      <c r="C135" s="136"/>
      <c r="D135" s="137"/>
      <c r="E135" s="137"/>
      <c r="F135" s="137"/>
      <c r="G135" s="137"/>
      <c r="H135" s="137"/>
      <c r="I135" s="137"/>
      <c r="J135" s="138"/>
    </row>
    <row r="136" spans="2:10" s="128" customFormat="1">
      <c r="B136" s="136"/>
      <c r="C136" s="136"/>
      <c r="D136" s="137"/>
      <c r="E136" s="137"/>
      <c r="F136" s="137"/>
      <c r="G136" s="137"/>
      <c r="H136" s="137"/>
      <c r="I136" s="137"/>
      <c r="J136" s="138"/>
    </row>
    <row r="137" spans="2:10" s="128" customFormat="1">
      <c r="B137" s="136"/>
      <c r="C137" s="136"/>
      <c r="D137" s="137"/>
      <c r="E137" s="137"/>
      <c r="F137" s="137"/>
      <c r="G137" s="137"/>
      <c r="H137" s="137"/>
      <c r="I137" s="137"/>
      <c r="J137" s="138"/>
    </row>
    <row r="138" spans="2:10" s="128" customFormat="1">
      <c r="B138" s="136"/>
      <c r="C138" s="136"/>
      <c r="D138" s="137"/>
      <c r="E138" s="137"/>
      <c r="F138" s="137"/>
      <c r="G138" s="137"/>
      <c r="H138" s="137"/>
      <c r="I138" s="137"/>
      <c r="J138" s="138"/>
    </row>
    <row r="139" spans="2:10" s="128" customFormat="1">
      <c r="B139" s="136"/>
      <c r="C139" s="136"/>
      <c r="D139" s="137"/>
      <c r="E139" s="137"/>
      <c r="F139" s="137"/>
      <c r="G139" s="137"/>
      <c r="H139" s="137"/>
      <c r="I139" s="137"/>
      <c r="J139" s="138"/>
    </row>
    <row r="140" spans="2:10" s="128" customFormat="1">
      <c r="B140" s="136"/>
      <c r="C140" s="136"/>
      <c r="D140" s="137"/>
      <c r="E140" s="137"/>
      <c r="F140" s="137"/>
      <c r="G140" s="137"/>
      <c r="H140" s="137"/>
      <c r="I140" s="137"/>
      <c r="J140" s="138"/>
    </row>
    <row r="141" spans="2:10" s="128" customFormat="1">
      <c r="B141" s="136"/>
      <c r="C141" s="136"/>
      <c r="D141" s="137"/>
      <c r="E141" s="137"/>
      <c r="F141" s="137"/>
      <c r="G141" s="137"/>
      <c r="H141" s="137"/>
      <c r="I141" s="137"/>
      <c r="J141" s="138"/>
    </row>
    <row r="142" spans="2:10" s="128" customFormat="1">
      <c r="B142" s="136"/>
      <c r="C142" s="136"/>
      <c r="D142" s="137"/>
      <c r="E142" s="137"/>
      <c r="F142" s="137"/>
      <c r="G142" s="137"/>
      <c r="H142" s="137"/>
      <c r="I142" s="137"/>
      <c r="J142" s="138"/>
    </row>
    <row r="143" spans="2:10" s="128" customFormat="1">
      <c r="B143" s="136"/>
      <c r="C143" s="136"/>
      <c r="D143" s="137"/>
      <c r="E143" s="137"/>
      <c r="F143" s="137"/>
      <c r="G143" s="137"/>
      <c r="H143" s="137"/>
      <c r="I143" s="137"/>
      <c r="J143" s="138"/>
    </row>
    <row r="144" spans="2:10" s="128" customFormat="1">
      <c r="B144" s="136"/>
      <c r="C144" s="136"/>
      <c r="D144" s="137"/>
      <c r="E144" s="137"/>
      <c r="F144" s="137"/>
      <c r="G144" s="137"/>
      <c r="H144" s="137"/>
      <c r="I144" s="137"/>
      <c r="J144" s="138"/>
    </row>
    <row r="145" spans="2:10" s="128" customFormat="1">
      <c r="B145" s="136"/>
      <c r="C145" s="136"/>
      <c r="D145" s="137"/>
      <c r="E145" s="137"/>
      <c r="F145" s="137"/>
      <c r="G145" s="137"/>
      <c r="H145" s="137"/>
      <c r="I145" s="137"/>
      <c r="J145" s="138"/>
    </row>
    <row r="146" spans="2:10" s="128" customFormat="1">
      <c r="B146" s="136"/>
      <c r="C146" s="136"/>
      <c r="D146" s="137"/>
      <c r="E146" s="137"/>
      <c r="F146" s="137"/>
      <c r="G146" s="137"/>
      <c r="H146" s="137"/>
      <c r="I146" s="137"/>
      <c r="J146" s="138"/>
    </row>
    <row r="147" spans="2:10" s="128" customFormat="1">
      <c r="B147" s="136"/>
      <c r="C147" s="136"/>
      <c r="D147" s="137"/>
      <c r="E147" s="137"/>
      <c r="F147" s="137"/>
      <c r="G147" s="137"/>
      <c r="H147" s="137"/>
      <c r="I147" s="137"/>
      <c r="J147" s="138"/>
    </row>
    <row r="148" spans="2:10" s="128" customFormat="1">
      <c r="B148" s="136"/>
      <c r="C148" s="136"/>
      <c r="D148" s="137"/>
      <c r="E148" s="137"/>
      <c r="F148" s="137"/>
      <c r="G148" s="137"/>
      <c r="H148" s="137"/>
      <c r="I148" s="137"/>
      <c r="J148" s="138"/>
    </row>
    <row r="149" spans="2:10" s="128" customFormat="1">
      <c r="B149" s="136"/>
      <c r="C149" s="136"/>
      <c r="D149" s="137"/>
      <c r="E149" s="137"/>
      <c r="F149" s="137"/>
      <c r="G149" s="137"/>
      <c r="H149" s="137"/>
      <c r="I149" s="137"/>
      <c r="J149" s="138"/>
    </row>
    <row r="150" spans="2:10" s="128" customFormat="1">
      <c r="B150" s="136"/>
      <c r="C150" s="136"/>
      <c r="D150" s="137"/>
      <c r="E150" s="137"/>
      <c r="F150" s="137"/>
      <c r="G150" s="137"/>
      <c r="H150" s="137"/>
      <c r="I150" s="137"/>
      <c r="J150" s="138"/>
    </row>
    <row r="151" spans="2:10" s="128" customFormat="1">
      <c r="B151" s="136"/>
      <c r="C151" s="136"/>
      <c r="D151" s="137"/>
      <c r="E151" s="137"/>
      <c r="F151" s="137"/>
      <c r="G151" s="137"/>
      <c r="H151" s="137"/>
      <c r="I151" s="137"/>
      <c r="J151" s="138"/>
    </row>
    <row r="152" spans="2:10" s="128" customFormat="1">
      <c r="B152" s="136"/>
      <c r="C152" s="136"/>
      <c r="D152" s="137"/>
      <c r="E152" s="137"/>
      <c r="F152" s="137"/>
      <c r="G152" s="137"/>
      <c r="H152" s="137"/>
      <c r="I152" s="137"/>
      <c r="J152" s="138"/>
    </row>
    <row r="153" spans="2:10" s="128" customFormat="1">
      <c r="B153" s="136"/>
      <c r="C153" s="136"/>
      <c r="D153" s="137"/>
      <c r="E153" s="137"/>
      <c r="F153" s="137"/>
      <c r="G153" s="137"/>
      <c r="H153" s="137"/>
      <c r="I153" s="137"/>
      <c r="J153" s="138"/>
    </row>
    <row r="154" spans="2:10" s="128" customFormat="1">
      <c r="B154" s="136"/>
      <c r="C154" s="136"/>
      <c r="D154" s="137"/>
      <c r="E154" s="137"/>
      <c r="F154" s="137"/>
      <c r="G154" s="137"/>
      <c r="H154" s="137"/>
      <c r="I154" s="137"/>
      <c r="J154" s="138"/>
    </row>
    <row r="155" spans="2:10" s="128" customFormat="1">
      <c r="B155" s="136"/>
      <c r="C155" s="136"/>
      <c r="D155" s="137"/>
      <c r="E155" s="137"/>
      <c r="F155" s="137"/>
      <c r="G155" s="137"/>
      <c r="H155" s="137"/>
      <c r="I155" s="137"/>
      <c r="J155" s="138"/>
    </row>
    <row r="156" spans="2:10" s="128" customFormat="1">
      <c r="B156" s="136"/>
      <c r="C156" s="136"/>
      <c r="D156" s="137"/>
      <c r="E156" s="137"/>
      <c r="F156" s="137"/>
      <c r="G156" s="137"/>
      <c r="H156" s="137"/>
      <c r="I156" s="137"/>
      <c r="J156" s="138"/>
    </row>
    <row r="157" spans="2:10" s="128" customFormat="1">
      <c r="B157" s="136"/>
      <c r="C157" s="136"/>
      <c r="D157" s="137"/>
      <c r="E157" s="137"/>
      <c r="F157" s="137"/>
      <c r="G157" s="137"/>
      <c r="H157" s="137"/>
      <c r="I157" s="137"/>
      <c r="J157" s="138"/>
    </row>
    <row r="158" spans="2:10" s="128" customFormat="1">
      <c r="B158" s="136"/>
      <c r="C158" s="136"/>
      <c r="D158" s="137"/>
      <c r="E158" s="137"/>
      <c r="F158" s="137"/>
      <c r="G158" s="137"/>
      <c r="H158" s="137"/>
      <c r="I158" s="137"/>
      <c r="J158" s="138"/>
    </row>
    <row r="159" spans="2:10" s="128" customFormat="1">
      <c r="B159" s="136"/>
      <c r="C159" s="136"/>
      <c r="D159" s="137"/>
      <c r="E159" s="137"/>
      <c r="F159" s="137"/>
      <c r="G159" s="137"/>
      <c r="H159" s="137"/>
      <c r="I159" s="137"/>
      <c r="J159" s="138"/>
    </row>
    <row r="160" spans="2:10" s="128" customFormat="1">
      <c r="B160" s="136"/>
      <c r="C160" s="136"/>
      <c r="D160" s="137"/>
      <c r="E160" s="137"/>
      <c r="F160" s="137"/>
      <c r="G160" s="137"/>
      <c r="H160" s="137"/>
      <c r="I160" s="137"/>
      <c r="J160" s="138"/>
    </row>
    <row r="161" spans="2:10" s="128" customFormat="1">
      <c r="B161" s="136"/>
      <c r="C161" s="136"/>
      <c r="D161" s="137"/>
      <c r="E161" s="137"/>
      <c r="F161" s="137"/>
      <c r="G161" s="137"/>
      <c r="H161" s="137"/>
      <c r="I161" s="137"/>
      <c r="J161" s="138"/>
    </row>
    <row r="162" spans="2:10" s="128" customFormat="1">
      <c r="B162" s="136"/>
      <c r="C162" s="136"/>
      <c r="D162" s="137"/>
      <c r="E162" s="137"/>
      <c r="F162" s="137"/>
      <c r="G162" s="137"/>
      <c r="H162" s="137"/>
      <c r="I162" s="137"/>
      <c r="J162" s="138"/>
    </row>
    <row r="163" spans="2:10" s="128" customFormat="1">
      <c r="B163" s="136"/>
      <c r="C163" s="136"/>
      <c r="D163" s="137"/>
      <c r="E163" s="137"/>
      <c r="F163" s="137"/>
      <c r="G163" s="137"/>
      <c r="H163" s="137"/>
      <c r="I163" s="137"/>
      <c r="J163" s="138"/>
    </row>
    <row r="164" spans="2:10" s="128" customFormat="1">
      <c r="B164" s="136"/>
      <c r="C164" s="136"/>
      <c r="D164" s="137"/>
      <c r="E164" s="137"/>
      <c r="F164" s="137"/>
      <c r="G164" s="137"/>
      <c r="H164" s="137"/>
      <c r="I164" s="137"/>
      <c r="J164" s="138"/>
    </row>
    <row r="165" spans="2:10" s="128" customFormat="1">
      <c r="B165" s="136"/>
      <c r="C165" s="136"/>
      <c r="D165" s="137"/>
      <c r="E165" s="137"/>
      <c r="F165" s="137"/>
      <c r="G165" s="137"/>
      <c r="H165" s="137"/>
      <c r="I165" s="137"/>
      <c r="J165" s="138"/>
    </row>
    <row r="166" spans="2:10" s="128" customFormat="1">
      <c r="B166" s="136"/>
      <c r="C166" s="136"/>
      <c r="D166" s="137"/>
      <c r="E166" s="137"/>
      <c r="F166" s="137"/>
      <c r="G166" s="137"/>
      <c r="H166" s="137"/>
      <c r="I166" s="137"/>
      <c r="J166" s="138"/>
    </row>
    <row r="167" spans="2:10" s="128" customFormat="1">
      <c r="B167" s="136"/>
      <c r="C167" s="136"/>
      <c r="D167" s="137"/>
      <c r="E167" s="137"/>
      <c r="F167" s="137"/>
      <c r="G167" s="137"/>
      <c r="H167" s="137"/>
      <c r="I167" s="137"/>
      <c r="J167" s="138"/>
    </row>
    <row r="168" spans="2:10" s="128" customFormat="1">
      <c r="B168" s="136"/>
      <c r="C168" s="136"/>
      <c r="D168" s="137"/>
      <c r="E168" s="137"/>
      <c r="F168" s="137"/>
      <c r="G168" s="137"/>
      <c r="H168" s="137"/>
      <c r="I168" s="137"/>
      <c r="J168" s="138"/>
    </row>
    <row r="169" spans="2:10" s="128" customFormat="1">
      <c r="B169" s="136"/>
      <c r="C169" s="136"/>
      <c r="D169" s="137"/>
      <c r="E169" s="137"/>
      <c r="F169" s="137"/>
      <c r="G169" s="137"/>
      <c r="H169" s="137"/>
      <c r="I169" s="137"/>
      <c r="J169" s="138"/>
    </row>
    <row r="170" spans="2:10" s="128" customFormat="1">
      <c r="B170" s="136"/>
      <c r="C170" s="136"/>
      <c r="D170" s="137"/>
      <c r="E170" s="137"/>
      <c r="F170" s="137"/>
      <c r="G170" s="137"/>
      <c r="H170" s="137"/>
      <c r="I170" s="137"/>
      <c r="J170" s="138"/>
    </row>
    <row r="171" spans="2:10" s="128" customFormat="1">
      <c r="B171" s="136"/>
      <c r="C171" s="136"/>
      <c r="D171" s="137"/>
      <c r="E171" s="137"/>
      <c r="F171" s="137"/>
      <c r="G171" s="137"/>
      <c r="H171" s="137"/>
      <c r="I171" s="137"/>
      <c r="J171" s="138"/>
    </row>
    <row r="172" spans="2:10" s="128" customFormat="1">
      <c r="B172" s="136"/>
      <c r="C172" s="136"/>
      <c r="D172" s="137"/>
      <c r="E172" s="137"/>
      <c r="F172" s="137"/>
      <c r="G172" s="137"/>
      <c r="H172" s="137"/>
      <c r="I172" s="137"/>
      <c r="J172" s="138"/>
    </row>
    <row r="173" spans="2:10" s="128" customFormat="1">
      <c r="B173" s="136"/>
      <c r="C173" s="136"/>
      <c r="D173" s="137"/>
      <c r="E173" s="137"/>
      <c r="F173" s="137"/>
      <c r="G173" s="137"/>
      <c r="H173" s="137"/>
      <c r="I173" s="137"/>
      <c r="J173" s="138"/>
    </row>
    <row r="174" spans="2:10" s="128" customFormat="1">
      <c r="B174" s="136"/>
      <c r="C174" s="136"/>
      <c r="D174" s="137"/>
      <c r="E174" s="137"/>
      <c r="F174" s="137"/>
      <c r="G174" s="137"/>
      <c r="H174" s="137"/>
      <c r="I174" s="137"/>
      <c r="J174" s="138"/>
    </row>
    <row r="175" spans="2:10" s="128" customFormat="1">
      <c r="B175" s="136"/>
      <c r="C175" s="136"/>
      <c r="D175" s="137"/>
      <c r="E175" s="137"/>
      <c r="F175" s="137"/>
      <c r="G175" s="137"/>
      <c r="H175" s="137"/>
      <c r="I175" s="137"/>
      <c r="J175" s="138"/>
    </row>
    <row r="176" spans="2:10" s="128" customFormat="1">
      <c r="B176" s="136"/>
      <c r="C176" s="136"/>
      <c r="D176" s="137"/>
      <c r="E176" s="137"/>
      <c r="F176" s="137"/>
      <c r="G176" s="137"/>
      <c r="H176" s="137"/>
      <c r="I176" s="137"/>
      <c r="J176" s="138"/>
    </row>
    <row r="177" spans="2:10" s="128" customFormat="1">
      <c r="B177" s="136"/>
      <c r="C177" s="136"/>
      <c r="D177" s="137"/>
      <c r="E177" s="137"/>
      <c r="F177" s="137"/>
      <c r="G177" s="137"/>
      <c r="H177" s="137"/>
      <c r="I177" s="137"/>
      <c r="J177" s="138"/>
    </row>
    <row r="178" spans="2:10" s="128" customFormat="1">
      <c r="B178" s="136"/>
      <c r="C178" s="136"/>
      <c r="D178" s="137"/>
      <c r="E178" s="137"/>
      <c r="F178" s="137"/>
      <c r="G178" s="137"/>
      <c r="H178" s="137"/>
      <c r="I178" s="137"/>
      <c r="J178" s="138"/>
    </row>
    <row r="179" spans="2:10" s="128" customFormat="1">
      <c r="B179" s="136"/>
      <c r="C179" s="136"/>
      <c r="D179" s="137"/>
      <c r="E179" s="137"/>
      <c r="F179" s="137"/>
      <c r="G179" s="137"/>
      <c r="H179" s="137"/>
      <c r="I179" s="137"/>
      <c r="J179" s="138"/>
    </row>
    <row r="180" spans="2:10" s="128" customFormat="1">
      <c r="B180" s="136"/>
      <c r="C180" s="136"/>
      <c r="D180" s="137"/>
      <c r="E180" s="137"/>
      <c r="F180" s="137"/>
      <c r="G180" s="137"/>
      <c r="H180" s="137"/>
      <c r="I180" s="137"/>
      <c r="J180" s="138"/>
    </row>
    <row r="181" spans="2:10" s="128" customFormat="1">
      <c r="B181" s="136"/>
      <c r="C181" s="136"/>
      <c r="D181" s="137"/>
      <c r="E181" s="137"/>
      <c r="F181" s="137"/>
      <c r="G181" s="137"/>
      <c r="H181" s="137"/>
      <c r="I181" s="137"/>
      <c r="J181" s="138"/>
    </row>
    <row r="182" spans="2:10" s="128" customFormat="1">
      <c r="B182" s="136"/>
      <c r="C182" s="136"/>
      <c r="D182" s="137"/>
      <c r="E182" s="137"/>
      <c r="F182" s="137"/>
      <c r="G182" s="137"/>
      <c r="H182" s="137"/>
      <c r="I182" s="137"/>
      <c r="J182" s="138"/>
    </row>
    <row r="183" spans="2:10" s="128" customFormat="1">
      <c r="B183" s="136"/>
      <c r="C183" s="136"/>
      <c r="D183" s="137"/>
      <c r="E183" s="137"/>
      <c r="F183" s="137"/>
      <c r="G183" s="137"/>
      <c r="H183" s="137"/>
      <c r="I183" s="137"/>
      <c r="J183" s="138"/>
    </row>
    <row r="184" spans="2:10" s="128" customFormat="1">
      <c r="B184" s="136"/>
      <c r="C184" s="136"/>
      <c r="D184" s="137"/>
      <c r="E184" s="137"/>
      <c r="F184" s="137"/>
      <c r="G184" s="137"/>
      <c r="H184" s="137"/>
      <c r="I184" s="137"/>
      <c r="J184" s="138"/>
    </row>
    <row r="185" spans="2:10" s="128" customFormat="1">
      <c r="B185" s="136"/>
      <c r="C185" s="136"/>
      <c r="D185" s="137"/>
      <c r="E185" s="137"/>
      <c r="F185" s="137"/>
      <c r="G185" s="137"/>
      <c r="H185" s="137"/>
      <c r="I185" s="137"/>
      <c r="J185" s="138"/>
    </row>
    <row r="186" spans="2:10" s="128" customFormat="1">
      <c r="B186" s="136"/>
      <c r="C186" s="136"/>
      <c r="D186" s="137"/>
      <c r="E186" s="137"/>
      <c r="F186" s="137"/>
      <c r="G186" s="137"/>
      <c r="H186" s="137"/>
      <c r="I186" s="137"/>
      <c r="J186" s="138"/>
    </row>
    <row r="187" spans="2:10" s="128" customFormat="1">
      <c r="B187" s="136"/>
      <c r="C187" s="136"/>
      <c r="D187" s="137"/>
      <c r="E187" s="137"/>
      <c r="F187" s="137"/>
      <c r="G187" s="137"/>
      <c r="H187" s="137"/>
      <c r="I187" s="137"/>
      <c r="J187" s="138"/>
    </row>
    <row r="188" spans="2:10" s="128" customFormat="1">
      <c r="B188" s="136"/>
      <c r="C188" s="136"/>
      <c r="D188" s="137"/>
      <c r="E188" s="137"/>
      <c r="F188" s="137"/>
      <c r="G188" s="137"/>
      <c r="H188" s="137"/>
      <c r="I188" s="137"/>
      <c r="J188" s="138"/>
    </row>
    <row r="189" spans="2:10" s="128" customFormat="1">
      <c r="B189" s="136"/>
      <c r="C189" s="136"/>
      <c r="D189" s="137"/>
      <c r="E189" s="137"/>
      <c r="F189" s="137"/>
      <c r="G189" s="137"/>
      <c r="H189" s="137"/>
      <c r="I189" s="137"/>
      <c r="J189" s="138"/>
    </row>
    <row r="190" spans="2:10" s="128" customFormat="1">
      <c r="B190" s="136"/>
      <c r="C190" s="136"/>
      <c r="D190" s="137"/>
      <c r="E190" s="137"/>
      <c r="F190" s="137"/>
      <c r="G190" s="137"/>
      <c r="H190" s="137"/>
      <c r="I190" s="137"/>
      <c r="J190" s="138"/>
    </row>
    <row r="191" spans="2:10" s="128" customFormat="1">
      <c r="B191" s="136"/>
      <c r="C191" s="136"/>
      <c r="D191" s="137"/>
      <c r="E191" s="137"/>
      <c r="F191" s="137"/>
      <c r="G191" s="137"/>
      <c r="H191" s="137"/>
      <c r="I191" s="137"/>
      <c r="J191" s="138"/>
    </row>
    <row r="192" spans="2:10" s="128" customFormat="1">
      <c r="B192" s="136"/>
      <c r="C192" s="136"/>
      <c r="D192" s="137"/>
      <c r="E192" s="137"/>
      <c r="F192" s="137"/>
      <c r="G192" s="137"/>
      <c r="H192" s="137"/>
      <c r="I192" s="137"/>
      <c r="J192" s="138"/>
    </row>
    <row r="193" spans="2:10" s="128" customFormat="1">
      <c r="B193" s="136"/>
      <c r="C193" s="136"/>
      <c r="D193" s="137"/>
      <c r="E193" s="137"/>
      <c r="F193" s="137"/>
      <c r="G193" s="137"/>
      <c r="H193" s="137"/>
      <c r="I193" s="137"/>
      <c r="J193" s="138"/>
    </row>
    <row r="194" spans="2:10" s="128" customFormat="1">
      <c r="B194" s="136"/>
      <c r="C194" s="136"/>
      <c r="D194" s="137"/>
      <c r="E194" s="137"/>
      <c r="F194" s="137"/>
      <c r="G194" s="137"/>
      <c r="H194" s="137"/>
      <c r="I194" s="137"/>
      <c r="J194" s="138"/>
    </row>
    <row r="195" spans="2:10" s="128" customFormat="1">
      <c r="B195" s="136"/>
      <c r="C195" s="136"/>
      <c r="D195" s="137"/>
      <c r="E195" s="137"/>
      <c r="F195" s="137"/>
      <c r="G195" s="137"/>
      <c r="H195" s="137"/>
      <c r="I195" s="137"/>
      <c r="J195" s="138"/>
    </row>
    <row r="196" spans="2:10" s="128" customFormat="1">
      <c r="B196" s="136"/>
      <c r="C196" s="136"/>
      <c r="D196" s="137"/>
      <c r="E196" s="137"/>
      <c r="F196" s="137"/>
      <c r="G196" s="137"/>
      <c r="H196" s="137"/>
      <c r="I196" s="137"/>
      <c r="J196" s="138"/>
    </row>
    <row r="197" spans="2:10" s="128" customFormat="1">
      <c r="B197" s="136"/>
      <c r="C197" s="136"/>
      <c r="D197" s="137"/>
      <c r="E197" s="137"/>
      <c r="F197" s="137"/>
      <c r="G197" s="137"/>
      <c r="H197" s="137"/>
      <c r="I197" s="137"/>
      <c r="J197" s="138"/>
    </row>
    <row r="198" spans="2:10" s="128" customFormat="1">
      <c r="B198" s="136"/>
      <c r="C198" s="136"/>
      <c r="D198" s="137"/>
      <c r="E198" s="137"/>
      <c r="F198" s="137"/>
      <c r="G198" s="137"/>
      <c r="H198" s="137"/>
      <c r="I198" s="137"/>
      <c r="J198" s="138"/>
    </row>
    <row r="199" spans="2:10" s="128" customFormat="1">
      <c r="B199" s="136"/>
      <c r="C199" s="136"/>
      <c r="D199" s="137"/>
      <c r="E199" s="137"/>
      <c r="F199" s="137"/>
      <c r="G199" s="137"/>
      <c r="H199" s="137"/>
      <c r="I199" s="137"/>
      <c r="J199" s="138"/>
    </row>
    <row r="200" spans="2:10" s="128" customFormat="1">
      <c r="B200" s="136"/>
      <c r="C200" s="136"/>
      <c r="D200" s="137"/>
      <c r="E200" s="137"/>
      <c r="F200" s="137"/>
      <c r="G200" s="137"/>
      <c r="H200" s="137"/>
      <c r="I200" s="137"/>
      <c r="J200" s="138"/>
    </row>
    <row r="201" spans="2:10" s="128" customFormat="1">
      <c r="B201" s="136"/>
      <c r="C201" s="136"/>
      <c r="D201" s="137"/>
      <c r="E201" s="137"/>
      <c r="F201" s="137"/>
      <c r="G201" s="137"/>
      <c r="H201" s="137"/>
      <c r="I201" s="137"/>
      <c r="J201" s="138"/>
    </row>
    <row r="202" spans="2:10" s="128" customFormat="1">
      <c r="B202" s="136"/>
      <c r="C202" s="136"/>
      <c r="D202" s="137"/>
      <c r="E202" s="137"/>
      <c r="F202" s="137"/>
      <c r="G202" s="137"/>
      <c r="H202" s="137"/>
      <c r="I202" s="137"/>
      <c r="J202" s="138"/>
    </row>
    <row r="203" spans="2:10" s="128" customFormat="1">
      <c r="B203" s="136"/>
      <c r="C203" s="136"/>
      <c r="D203" s="137"/>
      <c r="E203" s="137"/>
      <c r="F203" s="137"/>
      <c r="G203" s="137"/>
      <c r="H203" s="137"/>
      <c r="I203" s="137"/>
      <c r="J203" s="138"/>
    </row>
    <row r="204" spans="2:10" s="128" customFormat="1">
      <c r="B204" s="136"/>
      <c r="C204" s="136"/>
      <c r="D204" s="137"/>
      <c r="E204" s="137"/>
      <c r="F204" s="137"/>
      <c r="G204" s="137"/>
      <c r="H204" s="137"/>
      <c r="I204" s="137"/>
      <c r="J204" s="138"/>
    </row>
    <row r="205" spans="2:10" s="128" customFormat="1">
      <c r="B205" s="136"/>
      <c r="C205" s="136"/>
      <c r="D205" s="137"/>
      <c r="E205" s="137"/>
      <c r="F205" s="137"/>
      <c r="G205" s="137"/>
      <c r="H205" s="137"/>
      <c r="I205" s="137"/>
      <c r="J205" s="138"/>
    </row>
    <row r="206" spans="2:10" s="128" customFormat="1">
      <c r="B206" s="136"/>
      <c r="C206" s="136"/>
      <c r="D206" s="137"/>
      <c r="E206" s="137"/>
      <c r="F206" s="137"/>
      <c r="G206" s="137"/>
      <c r="H206" s="137"/>
      <c r="I206" s="137"/>
      <c r="J206" s="138"/>
    </row>
    <row r="207" spans="2:10" s="128" customFormat="1">
      <c r="B207" s="136"/>
      <c r="C207" s="136"/>
      <c r="D207" s="137"/>
      <c r="E207" s="137"/>
      <c r="F207" s="137"/>
      <c r="G207" s="137"/>
      <c r="H207" s="137"/>
      <c r="I207" s="137"/>
      <c r="J207" s="138"/>
    </row>
    <row r="208" spans="2:10" s="128" customFormat="1">
      <c r="B208" s="136"/>
      <c r="C208" s="136"/>
      <c r="D208" s="137"/>
      <c r="E208" s="137"/>
      <c r="F208" s="137"/>
      <c r="G208" s="137"/>
      <c r="H208" s="137"/>
      <c r="I208" s="137"/>
      <c r="J208" s="138"/>
    </row>
    <row r="209" spans="2:10" s="128" customFormat="1">
      <c r="B209" s="136"/>
      <c r="C209" s="136"/>
      <c r="D209" s="137"/>
      <c r="E209" s="137"/>
      <c r="F209" s="137"/>
      <c r="G209" s="137"/>
      <c r="H209" s="137"/>
      <c r="I209" s="137"/>
      <c r="J209" s="138"/>
    </row>
    <row r="210" spans="2:10" s="128" customFormat="1">
      <c r="B210" s="136"/>
      <c r="C210" s="136"/>
      <c r="D210" s="137"/>
      <c r="E210" s="137"/>
      <c r="F210" s="137"/>
      <c r="G210" s="137"/>
      <c r="H210" s="137"/>
      <c r="I210" s="137"/>
      <c r="J210" s="138"/>
    </row>
    <row r="211" spans="2:10" s="128" customFormat="1">
      <c r="B211" s="136"/>
      <c r="C211" s="136"/>
      <c r="D211" s="137"/>
      <c r="E211" s="137"/>
      <c r="F211" s="137"/>
      <c r="G211" s="137"/>
      <c r="H211" s="137"/>
      <c r="I211" s="137"/>
      <c r="J211" s="138"/>
    </row>
    <row r="212" spans="2:10" s="128" customFormat="1">
      <c r="B212" s="136"/>
      <c r="C212" s="136"/>
      <c r="D212" s="137"/>
      <c r="E212" s="137"/>
      <c r="F212" s="137"/>
      <c r="G212" s="137"/>
      <c r="H212" s="137"/>
      <c r="I212" s="137"/>
      <c r="J212" s="138"/>
    </row>
    <row r="213" spans="2:10" s="128" customFormat="1">
      <c r="B213" s="136"/>
      <c r="C213" s="136"/>
      <c r="D213" s="137"/>
      <c r="E213" s="137"/>
      <c r="F213" s="137"/>
      <c r="G213" s="137"/>
      <c r="H213" s="137"/>
      <c r="I213" s="137"/>
      <c r="J213" s="138"/>
    </row>
    <row r="214" spans="2:10" s="128" customFormat="1">
      <c r="B214" s="136"/>
      <c r="C214" s="136"/>
      <c r="D214" s="137"/>
      <c r="E214" s="137"/>
      <c r="F214" s="137"/>
      <c r="G214" s="137"/>
      <c r="H214" s="137"/>
      <c r="I214" s="137"/>
      <c r="J214" s="138"/>
    </row>
    <row r="215" spans="2:10" s="128" customFormat="1">
      <c r="B215" s="136"/>
      <c r="C215" s="136"/>
      <c r="D215" s="137"/>
      <c r="E215" s="137"/>
      <c r="F215" s="137"/>
      <c r="G215" s="137"/>
      <c r="H215" s="137"/>
      <c r="I215" s="137"/>
      <c r="J215" s="138"/>
    </row>
    <row r="216" spans="2:10" s="128" customFormat="1">
      <c r="B216" s="136"/>
      <c r="C216" s="136"/>
      <c r="D216" s="137"/>
      <c r="E216" s="137"/>
      <c r="F216" s="137"/>
      <c r="G216" s="137"/>
      <c r="H216" s="137"/>
      <c r="I216" s="137"/>
      <c r="J216" s="138"/>
    </row>
    <row r="217" spans="2:10" s="128" customFormat="1">
      <c r="B217" s="136"/>
      <c r="C217" s="136"/>
      <c r="D217" s="137"/>
      <c r="E217" s="137"/>
      <c r="F217" s="137"/>
      <c r="G217" s="137"/>
      <c r="H217" s="137"/>
      <c r="I217" s="137"/>
      <c r="J217" s="138"/>
    </row>
    <row r="218" spans="2:10" s="128" customFormat="1">
      <c r="B218" s="136"/>
      <c r="C218" s="136"/>
      <c r="D218" s="137"/>
      <c r="E218" s="137"/>
      <c r="F218" s="137"/>
      <c r="G218" s="137"/>
      <c r="H218" s="137"/>
      <c r="I218" s="137"/>
      <c r="J218" s="138"/>
    </row>
    <row r="219" spans="2:10" s="128" customFormat="1">
      <c r="B219" s="136"/>
      <c r="C219" s="136"/>
      <c r="D219" s="137"/>
      <c r="E219" s="137"/>
      <c r="F219" s="137"/>
      <c r="G219" s="137"/>
      <c r="H219" s="137"/>
      <c r="I219" s="137"/>
      <c r="J219" s="138"/>
    </row>
    <row r="220" spans="2:10" s="128" customFormat="1">
      <c r="B220" s="136"/>
      <c r="C220" s="136"/>
      <c r="D220" s="137"/>
      <c r="E220" s="137"/>
      <c r="F220" s="137"/>
      <c r="G220" s="137"/>
      <c r="H220" s="137"/>
      <c r="I220" s="137"/>
      <c r="J220" s="138"/>
    </row>
    <row r="221" spans="2:10" s="128" customFormat="1">
      <c r="B221" s="136"/>
      <c r="C221" s="136"/>
      <c r="D221" s="137"/>
      <c r="E221" s="137"/>
      <c r="F221" s="137"/>
      <c r="G221" s="137"/>
      <c r="H221" s="137"/>
      <c r="I221" s="137"/>
      <c r="J221" s="138"/>
    </row>
    <row r="222" spans="2:10" s="128" customFormat="1">
      <c r="B222" s="136"/>
      <c r="C222" s="136"/>
      <c r="D222" s="137"/>
      <c r="E222" s="137"/>
      <c r="F222" s="137"/>
      <c r="G222" s="137"/>
      <c r="H222" s="137"/>
      <c r="I222" s="137"/>
      <c r="J222" s="138"/>
    </row>
    <row r="223" spans="2:10" s="128" customFormat="1">
      <c r="B223" s="136"/>
      <c r="C223" s="136"/>
      <c r="D223" s="137"/>
      <c r="E223" s="137"/>
      <c r="F223" s="137"/>
      <c r="G223" s="137"/>
      <c r="H223" s="137"/>
      <c r="I223" s="137"/>
      <c r="J223" s="138"/>
    </row>
    <row r="224" spans="2:10" s="128" customFormat="1">
      <c r="B224" s="136"/>
      <c r="C224" s="136"/>
      <c r="D224" s="137"/>
      <c r="E224" s="137"/>
      <c r="F224" s="137"/>
      <c r="G224" s="137"/>
      <c r="H224" s="137"/>
      <c r="I224" s="137"/>
      <c r="J224" s="138"/>
    </row>
    <row r="225" spans="2:10" s="128" customFormat="1">
      <c r="B225" s="136"/>
      <c r="C225" s="136"/>
      <c r="D225" s="137"/>
      <c r="E225" s="137"/>
      <c r="F225" s="137"/>
      <c r="G225" s="137"/>
      <c r="H225" s="137"/>
      <c r="I225" s="137"/>
      <c r="J225" s="138"/>
    </row>
    <row r="226" spans="2:10" s="128" customFormat="1">
      <c r="B226" s="136"/>
      <c r="C226" s="136"/>
      <c r="D226" s="137"/>
      <c r="E226" s="137"/>
      <c r="F226" s="137"/>
      <c r="G226" s="137"/>
      <c r="H226" s="137"/>
      <c r="I226" s="137"/>
      <c r="J226" s="138"/>
    </row>
    <row r="227" spans="2:10" s="128" customFormat="1">
      <c r="B227" s="136"/>
      <c r="C227" s="136"/>
      <c r="D227" s="137"/>
      <c r="E227" s="137"/>
      <c r="F227" s="137"/>
      <c r="G227" s="137"/>
      <c r="H227" s="137"/>
      <c r="I227" s="137"/>
      <c r="J227" s="138"/>
    </row>
    <row r="228" spans="2:10" s="128" customFormat="1">
      <c r="B228" s="136"/>
      <c r="C228" s="136"/>
      <c r="D228" s="137"/>
      <c r="E228" s="137"/>
      <c r="F228" s="137"/>
      <c r="G228" s="137"/>
      <c r="H228" s="137"/>
      <c r="I228" s="137"/>
      <c r="J228" s="138"/>
    </row>
    <row r="229" spans="2:10" s="128" customFormat="1">
      <c r="B229" s="136"/>
      <c r="C229" s="136"/>
      <c r="D229" s="137"/>
      <c r="E229" s="137"/>
      <c r="F229" s="137"/>
      <c r="G229" s="137"/>
      <c r="H229" s="137"/>
      <c r="I229" s="137"/>
      <c r="J229" s="138"/>
    </row>
    <row r="230" spans="2:10" s="128" customFormat="1">
      <c r="B230" s="136"/>
      <c r="C230" s="136"/>
      <c r="D230" s="137"/>
      <c r="E230" s="137"/>
      <c r="F230" s="137"/>
      <c r="G230" s="137"/>
      <c r="H230" s="137"/>
      <c r="I230" s="137"/>
      <c r="J230" s="138"/>
    </row>
    <row r="231" spans="2:10" s="128" customFormat="1">
      <c r="B231" s="136"/>
      <c r="C231" s="136"/>
      <c r="D231" s="137"/>
      <c r="E231" s="137"/>
      <c r="F231" s="137"/>
      <c r="G231" s="137"/>
      <c r="H231" s="137"/>
      <c r="I231" s="137"/>
      <c r="J231" s="138"/>
    </row>
    <row r="232" spans="2:10" s="128" customFormat="1">
      <c r="B232" s="136"/>
      <c r="C232" s="136"/>
      <c r="D232" s="137"/>
      <c r="E232" s="137"/>
      <c r="F232" s="137"/>
      <c r="G232" s="137"/>
      <c r="H232" s="137"/>
      <c r="I232" s="137"/>
      <c r="J232" s="138"/>
    </row>
    <row r="233" spans="2:10" s="128" customFormat="1">
      <c r="B233" s="136"/>
      <c r="C233" s="136"/>
      <c r="D233" s="137"/>
      <c r="E233" s="137"/>
      <c r="F233" s="137"/>
      <c r="G233" s="137"/>
      <c r="H233" s="137"/>
      <c r="I233" s="137"/>
      <c r="J233" s="138"/>
    </row>
    <row r="234" spans="2:10" s="128" customFormat="1">
      <c r="B234" s="136"/>
      <c r="C234" s="136"/>
      <c r="D234" s="137"/>
      <c r="E234" s="137"/>
      <c r="F234" s="137"/>
      <c r="G234" s="137"/>
      <c r="H234" s="137"/>
      <c r="I234" s="137"/>
      <c r="J234" s="138"/>
    </row>
    <row r="235" spans="2:10" s="128" customFormat="1">
      <c r="B235" s="136"/>
      <c r="C235" s="136"/>
      <c r="D235" s="137"/>
      <c r="E235" s="137"/>
      <c r="F235" s="137"/>
      <c r="G235" s="137"/>
      <c r="H235" s="137"/>
      <c r="I235" s="137"/>
      <c r="J235" s="138"/>
    </row>
    <row r="236" spans="2:10" s="128" customFormat="1">
      <c r="B236" s="136"/>
      <c r="C236" s="136"/>
      <c r="D236" s="137"/>
      <c r="E236" s="137"/>
      <c r="F236" s="137"/>
      <c r="G236" s="137"/>
      <c r="H236" s="137"/>
      <c r="I236" s="137"/>
      <c r="J236" s="138"/>
    </row>
    <row r="237" spans="2:10" s="128" customFormat="1">
      <c r="B237" s="136"/>
      <c r="C237" s="136"/>
      <c r="D237" s="137"/>
      <c r="E237" s="137"/>
      <c r="F237" s="137"/>
      <c r="G237" s="137"/>
      <c r="H237" s="137"/>
      <c r="I237" s="137"/>
      <c r="J237" s="138"/>
    </row>
    <row r="238" spans="2:10" s="128" customFormat="1">
      <c r="B238" s="136"/>
      <c r="C238" s="136"/>
      <c r="D238" s="137"/>
      <c r="E238" s="137"/>
      <c r="F238" s="137"/>
      <c r="G238" s="137"/>
      <c r="H238" s="137"/>
      <c r="I238" s="137"/>
      <c r="J238" s="138"/>
    </row>
    <row r="239" spans="2:10" s="128" customFormat="1">
      <c r="B239" s="136"/>
      <c r="C239" s="136"/>
      <c r="D239" s="137"/>
      <c r="E239" s="137"/>
      <c r="F239" s="137"/>
      <c r="G239" s="137"/>
      <c r="H239" s="137"/>
      <c r="I239" s="137"/>
      <c r="J239" s="138"/>
    </row>
    <row r="240" spans="2:10" s="128" customFormat="1">
      <c r="B240" s="136"/>
      <c r="C240" s="136"/>
      <c r="D240" s="137"/>
      <c r="E240" s="137"/>
      <c r="F240" s="137"/>
      <c r="G240" s="137"/>
      <c r="H240" s="137"/>
      <c r="I240" s="137"/>
      <c r="J240" s="138"/>
    </row>
    <row r="241" spans="2:10" s="128" customFormat="1">
      <c r="B241" s="136"/>
      <c r="C241" s="136"/>
      <c r="D241" s="137"/>
      <c r="E241" s="137"/>
      <c r="F241" s="137"/>
      <c r="G241" s="137"/>
      <c r="H241" s="137"/>
      <c r="I241" s="137"/>
      <c r="J241" s="138"/>
    </row>
    <row r="242" spans="2:10" s="128" customFormat="1">
      <c r="B242" s="136"/>
      <c r="C242" s="136"/>
      <c r="D242" s="137"/>
      <c r="E242" s="137"/>
      <c r="F242" s="137"/>
      <c r="G242" s="137"/>
      <c r="H242" s="137"/>
      <c r="I242" s="137"/>
      <c r="J242" s="138"/>
    </row>
    <row r="243" spans="2:10" s="128" customFormat="1">
      <c r="B243" s="136"/>
      <c r="C243" s="136"/>
      <c r="D243" s="137"/>
      <c r="E243" s="137"/>
      <c r="F243" s="137"/>
      <c r="G243" s="137"/>
      <c r="H243" s="137"/>
      <c r="I243" s="137"/>
      <c r="J243" s="138"/>
    </row>
    <row r="244" spans="2:10" s="128" customFormat="1">
      <c r="B244" s="136"/>
      <c r="C244" s="136"/>
      <c r="D244" s="137"/>
      <c r="E244" s="137"/>
      <c r="F244" s="137"/>
      <c r="G244" s="137"/>
      <c r="H244" s="137"/>
      <c r="I244" s="137"/>
      <c r="J244" s="138"/>
    </row>
    <row r="245" spans="2:10" s="128" customFormat="1">
      <c r="B245" s="136"/>
      <c r="C245" s="136"/>
      <c r="D245" s="137"/>
      <c r="E245" s="137"/>
      <c r="F245" s="137"/>
      <c r="G245" s="137"/>
      <c r="H245" s="137"/>
      <c r="I245" s="137"/>
      <c r="J245" s="138"/>
    </row>
    <row r="246" spans="2:10" s="128" customFormat="1">
      <c r="B246" s="136"/>
      <c r="C246" s="136"/>
      <c r="D246" s="137"/>
      <c r="E246" s="137"/>
      <c r="F246" s="137"/>
      <c r="G246" s="137"/>
      <c r="H246" s="137"/>
      <c r="I246" s="137"/>
      <c r="J246" s="138"/>
    </row>
    <row r="247" spans="2:10" s="128" customFormat="1">
      <c r="B247" s="136"/>
      <c r="C247" s="136"/>
      <c r="D247" s="137"/>
      <c r="E247" s="137"/>
      <c r="F247" s="137"/>
      <c r="G247" s="137"/>
      <c r="H247" s="137"/>
      <c r="I247" s="137"/>
      <c r="J247" s="138"/>
    </row>
    <row r="248" spans="2:10" s="128" customFormat="1">
      <c r="B248" s="136"/>
      <c r="C248" s="136"/>
      <c r="D248" s="137"/>
      <c r="E248" s="137"/>
      <c r="F248" s="137"/>
      <c r="G248" s="137"/>
      <c r="H248" s="137"/>
      <c r="I248" s="137"/>
      <c r="J248" s="138"/>
    </row>
    <row r="249" spans="2:10" s="128" customFormat="1">
      <c r="B249" s="136"/>
      <c r="C249" s="136"/>
      <c r="D249" s="137"/>
      <c r="E249" s="137"/>
      <c r="F249" s="137"/>
      <c r="G249" s="137"/>
      <c r="H249" s="137"/>
      <c r="I249" s="137"/>
      <c r="J249" s="138"/>
    </row>
    <row r="250" spans="2:10" s="128" customFormat="1">
      <c r="B250" s="136"/>
      <c r="C250" s="136"/>
      <c r="D250" s="137"/>
      <c r="E250" s="137"/>
      <c r="F250" s="137"/>
      <c r="G250" s="137"/>
      <c r="H250" s="137"/>
      <c r="I250" s="137"/>
      <c r="J250" s="138"/>
    </row>
    <row r="251" spans="2:10" s="128" customFormat="1">
      <c r="B251" s="136"/>
      <c r="C251" s="136"/>
      <c r="D251" s="137"/>
      <c r="E251" s="137"/>
      <c r="F251" s="137"/>
      <c r="G251" s="137"/>
      <c r="H251" s="137"/>
      <c r="I251" s="137"/>
      <c r="J251" s="138"/>
    </row>
    <row r="252" spans="2:10" s="128" customFormat="1">
      <c r="B252" s="136"/>
      <c r="C252" s="136"/>
      <c r="D252" s="137"/>
      <c r="E252" s="137"/>
      <c r="F252" s="137"/>
      <c r="G252" s="137"/>
      <c r="H252" s="137"/>
      <c r="I252" s="137"/>
      <c r="J252" s="138"/>
    </row>
    <row r="253" spans="2:10" s="128" customFormat="1">
      <c r="B253" s="136"/>
      <c r="C253" s="136"/>
      <c r="D253" s="137"/>
      <c r="E253" s="137"/>
      <c r="F253" s="137"/>
      <c r="G253" s="137"/>
      <c r="H253" s="137"/>
      <c r="I253" s="137"/>
      <c r="J253" s="138"/>
    </row>
    <row r="254" spans="2:10" s="128" customFormat="1">
      <c r="B254" s="136"/>
      <c r="C254" s="136"/>
      <c r="D254" s="137"/>
      <c r="E254" s="137"/>
      <c r="F254" s="137"/>
      <c r="G254" s="137"/>
      <c r="H254" s="137"/>
      <c r="I254" s="137"/>
      <c r="J254" s="138"/>
    </row>
    <row r="255" spans="2:10" s="128" customFormat="1">
      <c r="B255" s="136"/>
      <c r="C255" s="136"/>
      <c r="D255" s="137"/>
      <c r="E255" s="137"/>
      <c r="F255" s="137"/>
      <c r="G255" s="137"/>
      <c r="H255" s="137"/>
      <c r="I255" s="137"/>
      <c r="J255" s="138"/>
    </row>
    <row r="256" spans="2:10" s="128" customFormat="1">
      <c r="B256" s="136"/>
      <c r="C256" s="136"/>
      <c r="D256" s="137"/>
      <c r="E256" s="137"/>
      <c r="F256" s="137"/>
      <c r="G256" s="137"/>
      <c r="H256" s="137"/>
      <c r="I256" s="137"/>
      <c r="J256" s="138"/>
    </row>
    <row r="257" spans="2:10" s="128" customFormat="1">
      <c r="B257" s="136"/>
      <c r="C257" s="136"/>
      <c r="D257" s="137"/>
      <c r="E257" s="137"/>
      <c r="F257" s="137"/>
      <c r="G257" s="137"/>
      <c r="H257" s="137"/>
      <c r="I257" s="137"/>
      <c r="J257" s="138"/>
    </row>
    <row r="258" spans="2:10" s="128" customFormat="1">
      <c r="B258" s="136"/>
      <c r="C258" s="136"/>
      <c r="D258" s="137"/>
      <c r="E258" s="137"/>
      <c r="F258" s="137"/>
      <c r="G258" s="137"/>
      <c r="H258" s="137"/>
      <c r="I258" s="137"/>
      <c r="J258" s="138"/>
    </row>
    <row r="259" spans="2:10" s="128" customFormat="1">
      <c r="B259" s="136"/>
      <c r="C259" s="136"/>
      <c r="D259" s="137"/>
      <c r="E259" s="137"/>
      <c r="F259" s="137"/>
      <c r="G259" s="137"/>
      <c r="H259" s="137"/>
      <c r="I259" s="137"/>
      <c r="J259" s="138"/>
    </row>
    <row r="260" spans="2:10" s="128" customFormat="1">
      <c r="B260" s="136"/>
      <c r="C260" s="136"/>
      <c r="D260" s="137"/>
      <c r="E260" s="137"/>
      <c r="F260" s="137"/>
      <c r="G260" s="137"/>
      <c r="H260" s="137"/>
      <c r="I260" s="137"/>
      <c r="J260" s="138"/>
    </row>
    <row r="261" spans="2:10" s="128" customFormat="1">
      <c r="B261" s="136"/>
      <c r="C261" s="136"/>
      <c r="D261" s="137"/>
      <c r="E261" s="137"/>
      <c r="F261" s="137"/>
      <c r="G261" s="137"/>
      <c r="H261" s="137"/>
      <c r="I261" s="137"/>
      <c r="J261" s="138"/>
    </row>
    <row r="262" spans="2:10" s="128" customFormat="1">
      <c r="B262" s="136"/>
      <c r="C262" s="136"/>
      <c r="D262" s="137"/>
      <c r="E262" s="137"/>
      <c r="F262" s="137"/>
      <c r="G262" s="137"/>
      <c r="H262" s="137"/>
      <c r="I262" s="137"/>
      <c r="J262" s="138"/>
    </row>
    <row r="263" spans="2:10" s="128" customFormat="1">
      <c r="B263" s="136"/>
      <c r="C263" s="136"/>
      <c r="D263" s="137"/>
      <c r="E263" s="137"/>
      <c r="F263" s="137"/>
      <c r="G263" s="137"/>
      <c r="H263" s="137"/>
      <c r="I263" s="137"/>
      <c r="J263" s="138"/>
    </row>
    <row r="264" spans="2:10" s="128" customFormat="1">
      <c r="B264" s="136"/>
      <c r="C264" s="136"/>
      <c r="D264" s="137"/>
      <c r="E264" s="137"/>
      <c r="F264" s="137"/>
      <c r="G264" s="137"/>
      <c r="H264" s="137"/>
      <c r="I264" s="137"/>
      <c r="J264" s="138"/>
    </row>
    <row r="265" spans="2:10" s="128" customFormat="1">
      <c r="B265" s="136"/>
      <c r="C265" s="136"/>
      <c r="D265" s="137"/>
      <c r="E265" s="137"/>
      <c r="F265" s="137"/>
      <c r="G265" s="137"/>
      <c r="H265" s="137"/>
      <c r="I265" s="137"/>
      <c r="J265" s="138"/>
    </row>
    <row r="266" spans="2:10" s="128" customFormat="1">
      <c r="B266" s="136"/>
      <c r="C266" s="136"/>
      <c r="D266" s="137"/>
      <c r="E266" s="137"/>
      <c r="F266" s="137"/>
      <c r="G266" s="137"/>
      <c r="H266" s="137"/>
      <c r="I266" s="137"/>
      <c r="J266" s="138"/>
    </row>
    <row r="267" spans="2:10" s="128" customFormat="1">
      <c r="B267" s="136"/>
      <c r="C267" s="136"/>
      <c r="D267" s="137"/>
      <c r="E267" s="137"/>
      <c r="F267" s="137"/>
      <c r="G267" s="137"/>
      <c r="H267" s="137"/>
      <c r="I267" s="137"/>
      <c r="J267" s="138"/>
    </row>
    <row r="268" spans="2:10" s="128" customFormat="1">
      <c r="B268" s="136"/>
      <c r="C268" s="136"/>
      <c r="D268" s="137"/>
      <c r="E268" s="137"/>
      <c r="F268" s="137"/>
      <c r="G268" s="137"/>
      <c r="H268" s="137"/>
      <c r="I268" s="137"/>
      <c r="J268" s="138"/>
    </row>
    <row r="269" spans="2:10" s="128" customFormat="1">
      <c r="B269" s="136"/>
      <c r="C269" s="136"/>
      <c r="D269" s="137"/>
      <c r="E269" s="137"/>
      <c r="F269" s="137"/>
      <c r="G269" s="137"/>
      <c r="H269" s="137"/>
      <c r="I269" s="137"/>
      <c r="J269" s="138"/>
    </row>
    <row r="270" spans="2:10" s="128" customFormat="1">
      <c r="B270" s="136"/>
      <c r="C270" s="136"/>
      <c r="D270" s="137"/>
      <c r="E270" s="137"/>
      <c r="F270" s="137"/>
      <c r="G270" s="137"/>
      <c r="H270" s="137"/>
      <c r="I270" s="137"/>
      <c r="J270" s="138"/>
    </row>
    <row r="271" spans="2:10" s="128" customFormat="1">
      <c r="B271" s="136"/>
      <c r="C271" s="136"/>
      <c r="D271" s="137"/>
      <c r="E271" s="137"/>
      <c r="F271" s="137"/>
      <c r="G271" s="137"/>
      <c r="H271" s="137"/>
      <c r="I271" s="137"/>
      <c r="J271" s="138"/>
    </row>
    <row r="272" spans="2:10" s="128" customFormat="1">
      <c r="B272" s="136"/>
      <c r="C272" s="136"/>
      <c r="D272" s="137"/>
      <c r="E272" s="137"/>
      <c r="F272" s="137"/>
      <c r="G272" s="137"/>
      <c r="H272" s="137"/>
      <c r="I272" s="137"/>
      <c r="J272" s="138"/>
    </row>
    <row r="273" spans="2:10" s="128" customFormat="1">
      <c r="B273" s="136"/>
      <c r="C273" s="136"/>
      <c r="D273" s="137"/>
      <c r="E273" s="137"/>
      <c r="F273" s="137"/>
      <c r="G273" s="137"/>
      <c r="H273" s="137"/>
      <c r="I273" s="137"/>
      <c r="J273" s="138"/>
    </row>
    <row r="274" spans="2:10" s="128" customFormat="1">
      <c r="B274" s="136"/>
      <c r="C274" s="136"/>
      <c r="D274" s="137"/>
      <c r="E274" s="137"/>
      <c r="F274" s="137"/>
      <c r="G274" s="137"/>
      <c r="H274" s="137"/>
      <c r="I274" s="137"/>
      <c r="J274" s="138"/>
    </row>
    <row r="275" spans="2:10" s="128" customFormat="1">
      <c r="B275" s="136"/>
      <c r="C275" s="136"/>
      <c r="D275" s="137"/>
      <c r="E275" s="137"/>
      <c r="F275" s="137"/>
      <c r="G275" s="137"/>
      <c r="H275" s="137"/>
      <c r="I275" s="137"/>
      <c r="J275" s="138"/>
    </row>
    <row r="276" spans="2:10" s="128" customFormat="1">
      <c r="B276" s="136"/>
      <c r="C276" s="136"/>
      <c r="D276" s="137"/>
      <c r="E276" s="137"/>
      <c r="F276" s="137"/>
      <c r="G276" s="137"/>
      <c r="H276" s="137"/>
      <c r="I276" s="137"/>
      <c r="J276" s="138"/>
    </row>
    <row r="277" spans="2:10" s="128" customFormat="1">
      <c r="B277" s="136"/>
      <c r="C277" s="136"/>
      <c r="D277" s="137"/>
      <c r="E277" s="137"/>
      <c r="F277" s="137"/>
      <c r="G277" s="137"/>
      <c r="H277" s="137"/>
      <c r="I277" s="137"/>
      <c r="J277" s="138"/>
    </row>
    <row r="278" spans="2:10" s="128" customFormat="1">
      <c r="B278" s="136"/>
      <c r="C278" s="136"/>
      <c r="D278" s="137"/>
      <c r="E278" s="137"/>
      <c r="F278" s="137"/>
      <c r="G278" s="137"/>
      <c r="H278" s="137"/>
      <c r="I278" s="137"/>
      <c r="J278" s="138"/>
    </row>
    <row r="279" spans="2:10" s="128" customFormat="1">
      <c r="B279" s="136"/>
      <c r="C279" s="136"/>
      <c r="D279" s="137"/>
      <c r="E279" s="137"/>
      <c r="F279" s="137"/>
      <c r="G279" s="137"/>
      <c r="H279" s="137"/>
      <c r="I279" s="137"/>
      <c r="J279" s="138"/>
    </row>
    <row r="280" spans="2:10" s="128" customFormat="1">
      <c r="B280" s="136"/>
      <c r="C280" s="136"/>
      <c r="D280" s="137"/>
      <c r="E280" s="137"/>
      <c r="F280" s="137"/>
      <c r="G280" s="137"/>
      <c r="H280" s="137"/>
      <c r="I280" s="137"/>
      <c r="J280" s="138"/>
    </row>
    <row r="281" spans="2:10" s="128" customFormat="1">
      <c r="B281" s="136"/>
      <c r="C281" s="136"/>
      <c r="D281" s="137"/>
      <c r="E281" s="137"/>
      <c r="F281" s="137"/>
      <c r="G281" s="137"/>
      <c r="H281" s="137"/>
      <c r="I281" s="137"/>
      <c r="J281" s="138"/>
    </row>
    <row r="282" spans="2:10" s="128" customFormat="1">
      <c r="B282" s="136"/>
      <c r="C282" s="136"/>
      <c r="D282" s="137"/>
      <c r="E282" s="137"/>
      <c r="F282" s="137"/>
      <c r="G282" s="137"/>
      <c r="H282" s="137"/>
      <c r="I282" s="137"/>
      <c r="J282" s="138"/>
    </row>
    <row r="283" spans="2:10" s="128" customFormat="1">
      <c r="B283" s="136"/>
      <c r="C283" s="136"/>
      <c r="D283" s="137"/>
      <c r="E283" s="137"/>
      <c r="F283" s="137"/>
      <c r="G283" s="137"/>
      <c r="H283" s="137"/>
      <c r="I283" s="137"/>
      <c r="J283" s="138"/>
    </row>
    <row r="284" spans="2:10" s="128" customFormat="1">
      <c r="B284" s="136"/>
      <c r="C284" s="136"/>
      <c r="D284" s="137"/>
      <c r="E284" s="137"/>
      <c r="F284" s="137"/>
      <c r="G284" s="137"/>
      <c r="H284" s="137"/>
      <c r="I284" s="137"/>
      <c r="J284" s="138"/>
    </row>
    <row r="285" spans="2:10" s="128" customFormat="1">
      <c r="B285" s="136"/>
      <c r="C285" s="136"/>
      <c r="D285" s="137"/>
      <c r="E285" s="137"/>
      <c r="F285" s="137"/>
      <c r="G285" s="137"/>
      <c r="H285" s="137"/>
      <c r="I285" s="137"/>
      <c r="J285" s="138"/>
    </row>
    <row r="286" spans="2:10" s="128" customFormat="1">
      <c r="B286" s="136"/>
      <c r="C286" s="136"/>
      <c r="D286" s="137"/>
      <c r="E286" s="137"/>
      <c r="F286" s="137"/>
      <c r="G286" s="137"/>
      <c r="H286" s="137"/>
      <c r="I286" s="137"/>
      <c r="J286" s="138"/>
    </row>
    <row r="287" spans="2:10" s="128" customFormat="1">
      <c r="B287" s="136"/>
      <c r="C287" s="136"/>
      <c r="D287" s="137"/>
      <c r="E287" s="137"/>
      <c r="F287" s="137"/>
      <c r="G287" s="137"/>
      <c r="H287" s="137"/>
      <c r="I287" s="137"/>
      <c r="J287" s="138"/>
    </row>
    <row r="288" spans="2:10" s="128" customFormat="1">
      <c r="B288" s="136"/>
      <c r="C288" s="136"/>
      <c r="D288" s="137"/>
      <c r="E288" s="137"/>
      <c r="F288" s="137"/>
      <c r="G288" s="137"/>
      <c r="H288" s="137"/>
      <c r="I288" s="137"/>
      <c r="J288" s="138"/>
    </row>
    <row r="289" spans="2:10" s="128" customFormat="1">
      <c r="B289" s="136"/>
      <c r="C289" s="136"/>
      <c r="D289" s="137"/>
      <c r="E289" s="137"/>
      <c r="F289" s="137"/>
      <c r="G289" s="137"/>
      <c r="H289" s="137"/>
      <c r="I289" s="137"/>
      <c r="J289" s="138"/>
    </row>
    <row r="290" spans="2:10" s="128" customFormat="1">
      <c r="B290" s="136"/>
      <c r="C290" s="136"/>
      <c r="D290" s="137"/>
      <c r="E290" s="137"/>
      <c r="F290" s="137"/>
      <c r="G290" s="137"/>
      <c r="H290" s="137"/>
      <c r="I290" s="137"/>
      <c r="J290" s="138"/>
    </row>
    <row r="291" spans="2:10" s="128" customFormat="1">
      <c r="B291" s="136"/>
      <c r="C291" s="136"/>
      <c r="D291" s="137"/>
      <c r="E291" s="137"/>
      <c r="F291" s="137"/>
      <c r="G291" s="137"/>
      <c r="H291" s="137"/>
      <c r="I291" s="137"/>
      <c r="J291" s="138"/>
    </row>
    <row r="292" spans="2:10" s="128" customFormat="1">
      <c r="B292" s="136"/>
      <c r="C292" s="136"/>
      <c r="D292" s="137"/>
      <c r="E292" s="137"/>
      <c r="F292" s="137"/>
      <c r="G292" s="137"/>
      <c r="H292" s="137"/>
      <c r="I292" s="137"/>
      <c r="J292" s="138"/>
    </row>
    <row r="293" spans="2:10" s="128" customFormat="1">
      <c r="B293" s="136"/>
      <c r="C293" s="136"/>
      <c r="D293" s="137"/>
      <c r="E293" s="137"/>
      <c r="F293" s="137"/>
      <c r="G293" s="137"/>
      <c r="H293" s="137"/>
      <c r="I293" s="137"/>
      <c r="J293" s="138"/>
    </row>
    <row r="294" spans="2:10" s="128" customFormat="1">
      <c r="B294" s="136"/>
      <c r="C294" s="136"/>
      <c r="D294" s="137"/>
      <c r="E294" s="137"/>
      <c r="F294" s="137"/>
      <c r="G294" s="137"/>
      <c r="H294" s="137"/>
      <c r="I294" s="137"/>
      <c r="J294" s="138"/>
    </row>
    <row r="295" spans="2:10" s="128" customFormat="1">
      <c r="B295" s="136"/>
      <c r="C295" s="136"/>
      <c r="D295" s="137"/>
      <c r="E295" s="137"/>
      <c r="F295" s="137"/>
      <c r="G295" s="137"/>
      <c r="H295" s="137"/>
      <c r="I295" s="137"/>
      <c r="J295" s="138"/>
    </row>
    <row r="296" spans="2:10" s="128" customFormat="1">
      <c r="B296" s="136"/>
      <c r="C296" s="136"/>
      <c r="D296" s="137"/>
      <c r="E296" s="137"/>
      <c r="F296" s="137"/>
      <c r="G296" s="137"/>
      <c r="H296" s="137"/>
      <c r="I296" s="137"/>
      <c r="J296" s="138"/>
    </row>
    <row r="297" spans="2:10" s="128" customFormat="1">
      <c r="B297" s="136"/>
      <c r="C297" s="136"/>
      <c r="D297" s="137"/>
      <c r="E297" s="137"/>
      <c r="F297" s="137"/>
      <c r="G297" s="137"/>
      <c r="H297" s="137"/>
      <c r="I297" s="137"/>
      <c r="J297" s="138"/>
    </row>
    <row r="298" spans="2:10" s="128" customFormat="1">
      <c r="B298" s="136"/>
      <c r="C298" s="136"/>
      <c r="D298" s="137"/>
      <c r="E298" s="137"/>
      <c r="F298" s="137"/>
      <c r="G298" s="137"/>
      <c r="H298" s="137"/>
      <c r="I298" s="137"/>
      <c r="J298" s="138"/>
    </row>
    <row r="299" spans="2:10" s="128" customFormat="1">
      <c r="B299" s="136"/>
      <c r="C299" s="136"/>
      <c r="D299" s="137"/>
      <c r="E299" s="137"/>
      <c r="F299" s="137"/>
      <c r="G299" s="137"/>
      <c r="H299" s="137"/>
      <c r="I299" s="137"/>
      <c r="J299" s="138"/>
    </row>
    <row r="300" spans="2:10" s="128" customFormat="1">
      <c r="B300" s="136"/>
      <c r="C300" s="136"/>
      <c r="D300" s="137"/>
      <c r="E300" s="137"/>
      <c r="F300" s="137"/>
      <c r="G300" s="137"/>
      <c r="H300" s="137"/>
      <c r="I300" s="137"/>
      <c r="J300" s="138"/>
    </row>
    <row r="301" spans="2:10" s="128" customFormat="1">
      <c r="B301" s="136"/>
      <c r="C301" s="136"/>
      <c r="D301" s="137"/>
      <c r="E301" s="137"/>
      <c r="F301" s="137"/>
      <c r="G301" s="137"/>
      <c r="H301" s="137"/>
      <c r="I301" s="137"/>
      <c r="J301" s="138"/>
    </row>
    <row r="302" spans="2:10" s="128" customFormat="1">
      <c r="B302" s="136"/>
      <c r="C302" s="136"/>
      <c r="D302" s="137"/>
      <c r="E302" s="137"/>
      <c r="F302" s="137"/>
      <c r="G302" s="137"/>
      <c r="H302" s="137"/>
      <c r="I302" s="137"/>
      <c r="J302" s="138"/>
    </row>
    <row r="303" spans="2:10" s="128" customFormat="1">
      <c r="B303" s="136"/>
      <c r="C303" s="136"/>
      <c r="D303" s="137"/>
      <c r="E303" s="137"/>
      <c r="F303" s="137"/>
      <c r="G303" s="137"/>
      <c r="H303" s="137"/>
      <c r="I303" s="137"/>
      <c r="J303" s="138"/>
    </row>
    <row r="304" spans="2:10" s="128" customFormat="1">
      <c r="B304" s="136"/>
      <c r="C304" s="136"/>
      <c r="D304" s="137"/>
      <c r="E304" s="137"/>
      <c r="F304" s="137"/>
      <c r="G304" s="137"/>
      <c r="H304" s="137"/>
      <c r="I304" s="137"/>
      <c r="J304" s="138"/>
    </row>
    <row r="305" spans="2:10" s="128" customFormat="1">
      <c r="B305" s="136"/>
      <c r="C305" s="136"/>
      <c r="D305" s="137"/>
      <c r="E305" s="137"/>
      <c r="F305" s="137"/>
      <c r="G305" s="137"/>
      <c r="H305" s="137"/>
      <c r="I305" s="137"/>
      <c r="J305" s="138"/>
    </row>
    <row r="306" spans="2:10" s="128" customFormat="1">
      <c r="B306" s="136"/>
      <c r="C306" s="136"/>
      <c r="D306" s="137"/>
      <c r="E306" s="137"/>
      <c r="F306" s="137"/>
      <c r="G306" s="137"/>
      <c r="H306" s="137"/>
      <c r="I306" s="137"/>
      <c r="J306" s="138"/>
    </row>
    <row r="307" spans="2:10" s="128" customFormat="1">
      <c r="B307" s="136"/>
      <c r="C307" s="136"/>
      <c r="D307" s="137"/>
      <c r="E307" s="137"/>
      <c r="F307" s="137"/>
      <c r="G307" s="137"/>
      <c r="H307" s="137"/>
      <c r="I307" s="137"/>
      <c r="J307" s="138"/>
    </row>
    <row r="308" spans="2:10" s="128" customFormat="1">
      <c r="B308" s="136"/>
      <c r="C308" s="136"/>
      <c r="D308" s="137"/>
      <c r="E308" s="137"/>
      <c r="F308" s="137"/>
      <c r="G308" s="137"/>
      <c r="H308" s="137"/>
      <c r="I308" s="137"/>
      <c r="J308" s="138"/>
    </row>
    <row r="309" spans="2:10" s="128" customFormat="1">
      <c r="B309" s="136"/>
      <c r="C309" s="136"/>
      <c r="D309" s="137"/>
      <c r="E309" s="137"/>
      <c r="F309" s="137"/>
      <c r="G309" s="137"/>
      <c r="H309" s="137"/>
      <c r="I309" s="137"/>
      <c r="J309" s="138"/>
    </row>
    <row r="310" spans="2:10" s="128" customFormat="1">
      <c r="B310" s="136"/>
      <c r="C310" s="136"/>
      <c r="D310" s="137"/>
      <c r="E310" s="137"/>
      <c r="F310" s="137"/>
      <c r="G310" s="137"/>
      <c r="H310" s="137"/>
      <c r="I310" s="137"/>
      <c r="J310" s="138"/>
    </row>
    <row r="311" spans="2:10" s="128" customFormat="1">
      <c r="B311" s="136"/>
      <c r="C311" s="136"/>
      <c r="D311" s="137"/>
      <c r="E311" s="137"/>
      <c r="F311" s="137"/>
      <c r="G311" s="137"/>
      <c r="H311" s="137"/>
      <c r="I311" s="137"/>
      <c r="J311" s="138"/>
    </row>
    <row r="312" spans="2:10" s="128" customFormat="1">
      <c r="B312" s="136"/>
      <c r="C312" s="136"/>
      <c r="D312" s="137"/>
      <c r="E312" s="137"/>
      <c r="F312" s="137"/>
      <c r="G312" s="137"/>
      <c r="H312" s="137"/>
      <c r="I312" s="137"/>
      <c r="J312" s="138"/>
    </row>
    <row r="313" spans="2:10" s="128" customFormat="1">
      <c r="B313" s="136"/>
      <c r="C313" s="136"/>
      <c r="D313" s="137"/>
      <c r="E313" s="137"/>
      <c r="F313" s="137"/>
      <c r="G313" s="137"/>
      <c r="H313" s="137"/>
      <c r="I313" s="137"/>
      <c r="J313" s="138"/>
    </row>
    <row r="314" spans="2:10" s="128" customFormat="1">
      <c r="B314" s="136"/>
      <c r="C314" s="136"/>
      <c r="D314" s="137"/>
      <c r="E314" s="137"/>
      <c r="F314" s="137"/>
      <c r="G314" s="137"/>
      <c r="H314" s="137"/>
      <c r="I314" s="137"/>
      <c r="J314" s="138"/>
    </row>
    <row r="315" spans="2:10" s="128" customFormat="1">
      <c r="B315" s="136"/>
      <c r="C315" s="136"/>
      <c r="D315" s="137"/>
      <c r="E315" s="137"/>
      <c r="F315" s="137"/>
      <c r="G315" s="137"/>
      <c r="H315" s="137"/>
      <c r="I315" s="137"/>
      <c r="J315" s="138"/>
    </row>
    <row r="316" spans="2:10" s="128" customFormat="1">
      <c r="B316" s="136"/>
      <c r="C316" s="136"/>
      <c r="D316" s="137"/>
      <c r="E316" s="137"/>
      <c r="F316" s="137"/>
      <c r="G316" s="137"/>
      <c r="H316" s="137"/>
      <c r="I316" s="137"/>
      <c r="J316" s="138"/>
    </row>
    <row r="317" spans="2:10" s="128" customFormat="1">
      <c r="B317" s="136"/>
      <c r="C317" s="136"/>
      <c r="D317" s="137"/>
      <c r="E317" s="137"/>
      <c r="F317" s="137"/>
      <c r="G317" s="137"/>
      <c r="H317" s="137"/>
      <c r="I317" s="137"/>
      <c r="J317" s="138"/>
    </row>
    <row r="318" spans="2:10" s="128" customFormat="1">
      <c r="B318" s="136"/>
      <c r="C318" s="136"/>
      <c r="D318" s="137"/>
      <c r="E318" s="137"/>
      <c r="F318" s="137"/>
      <c r="G318" s="137"/>
      <c r="H318" s="137"/>
      <c r="I318" s="137"/>
      <c r="J318" s="138"/>
    </row>
    <row r="319" spans="2:10" s="128" customFormat="1">
      <c r="B319" s="136"/>
      <c r="C319" s="136"/>
      <c r="D319" s="137"/>
      <c r="E319" s="137"/>
      <c r="F319" s="137"/>
      <c r="G319" s="137"/>
      <c r="H319" s="137"/>
      <c r="I319" s="137"/>
      <c r="J319" s="138"/>
    </row>
    <row r="320" spans="2:10" s="128" customFormat="1">
      <c r="B320" s="136"/>
      <c r="C320" s="136"/>
      <c r="D320" s="137"/>
      <c r="E320" s="137"/>
      <c r="F320" s="137"/>
      <c r="G320" s="137"/>
      <c r="H320" s="137"/>
      <c r="I320" s="137"/>
      <c r="J320" s="138"/>
    </row>
    <row r="321" spans="2:10" s="128" customFormat="1">
      <c r="B321" s="136"/>
      <c r="C321" s="136"/>
      <c r="D321" s="137"/>
      <c r="E321" s="137"/>
      <c r="F321" s="137"/>
      <c r="G321" s="137"/>
      <c r="H321" s="137"/>
      <c r="I321" s="137"/>
      <c r="J321" s="138"/>
    </row>
    <row r="322" spans="2:10" s="128" customFormat="1">
      <c r="B322" s="136"/>
      <c r="C322" s="136"/>
      <c r="D322" s="137"/>
      <c r="E322" s="137"/>
      <c r="F322" s="137"/>
      <c r="G322" s="137"/>
      <c r="H322" s="137"/>
      <c r="I322" s="137"/>
      <c r="J322" s="138"/>
    </row>
    <row r="323" spans="2:10" s="128" customFormat="1">
      <c r="B323" s="136"/>
      <c r="C323" s="136"/>
      <c r="D323" s="137"/>
      <c r="E323" s="137"/>
      <c r="F323" s="137"/>
      <c r="G323" s="137"/>
      <c r="H323" s="137"/>
      <c r="I323" s="137"/>
      <c r="J323" s="138"/>
    </row>
    <row r="324" spans="2:10" s="128" customFormat="1">
      <c r="B324" s="136"/>
      <c r="C324" s="136"/>
      <c r="D324" s="137"/>
      <c r="E324" s="137"/>
      <c r="F324" s="137"/>
      <c r="G324" s="137"/>
      <c r="H324" s="137"/>
      <c r="I324" s="137"/>
      <c r="J324" s="138"/>
    </row>
    <row r="325" spans="2:10" s="128" customFormat="1">
      <c r="B325" s="136"/>
      <c r="C325" s="136"/>
      <c r="D325" s="137"/>
      <c r="E325" s="137"/>
      <c r="F325" s="137"/>
      <c r="G325" s="137"/>
      <c r="H325" s="137"/>
      <c r="I325" s="137"/>
      <c r="J325" s="138"/>
    </row>
    <row r="326" spans="2:10" s="128" customFormat="1">
      <c r="B326" s="136"/>
      <c r="C326" s="136"/>
      <c r="D326" s="137"/>
      <c r="E326" s="137"/>
      <c r="F326" s="137"/>
      <c r="G326" s="137"/>
      <c r="H326" s="137"/>
      <c r="I326" s="137"/>
      <c r="J326" s="138"/>
    </row>
    <row r="327" spans="2:10" s="128" customFormat="1">
      <c r="B327" s="136"/>
      <c r="C327" s="136"/>
      <c r="D327" s="137"/>
      <c r="E327" s="137"/>
      <c r="F327" s="137"/>
      <c r="G327" s="137"/>
      <c r="H327" s="137"/>
      <c r="I327" s="137"/>
      <c r="J327" s="138"/>
    </row>
    <row r="328" spans="2:10" s="128" customFormat="1">
      <c r="B328" s="136"/>
      <c r="C328" s="136"/>
      <c r="D328" s="137"/>
      <c r="E328" s="137"/>
      <c r="F328" s="137"/>
      <c r="G328" s="137"/>
      <c r="H328" s="137"/>
      <c r="I328" s="137"/>
      <c r="J328" s="138"/>
    </row>
    <row r="329" spans="2:10" s="128" customFormat="1">
      <c r="B329" s="136"/>
      <c r="C329" s="136"/>
      <c r="D329" s="137"/>
      <c r="E329" s="137"/>
      <c r="F329" s="137"/>
      <c r="G329" s="137"/>
      <c r="H329" s="137"/>
      <c r="I329" s="137"/>
      <c r="J329" s="138"/>
    </row>
    <row r="330" spans="2:10" s="128" customFormat="1">
      <c r="B330" s="136"/>
      <c r="C330" s="136"/>
      <c r="D330" s="137"/>
      <c r="E330" s="137"/>
      <c r="F330" s="137"/>
      <c r="G330" s="137"/>
      <c r="H330" s="137"/>
      <c r="I330" s="137"/>
      <c r="J330" s="138"/>
    </row>
    <row r="331" spans="2:10" s="128" customFormat="1">
      <c r="B331" s="136"/>
      <c r="C331" s="136"/>
      <c r="D331" s="137"/>
      <c r="E331" s="137"/>
      <c r="F331" s="137"/>
      <c r="G331" s="137"/>
      <c r="H331" s="137"/>
      <c r="I331" s="137"/>
      <c r="J331" s="138"/>
    </row>
    <row r="332" spans="2:10" s="128" customFormat="1">
      <c r="B332" s="136"/>
      <c r="C332" s="136"/>
      <c r="D332" s="137"/>
      <c r="E332" s="137"/>
      <c r="F332" s="137"/>
      <c r="G332" s="137"/>
      <c r="H332" s="137"/>
      <c r="I332" s="137"/>
      <c r="J332" s="138"/>
    </row>
    <row r="333" spans="2:10" s="128" customFormat="1">
      <c r="B333" s="136"/>
      <c r="C333" s="136"/>
      <c r="D333" s="137"/>
      <c r="E333" s="137"/>
      <c r="F333" s="137"/>
      <c r="G333" s="137"/>
      <c r="H333" s="137"/>
      <c r="I333" s="137"/>
      <c r="J333" s="138"/>
    </row>
    <row r="334" spans="2:10" s="128" customFormat="1">
      <c r="B334" s="136"/>
      <c r="C334" s="136"/>
      <c r="D334" s="137"/>
      <c r="E334" s="137"/>
      <c r="F334" s="137"/>
      <c r="G334" s="137"/>
      <c r="H334" s="137"/>
      <c r="I334" s="137"/>
      <c r="J334" s="138"/>
    </row>
    <row r="335" spans="2:10" s="128" customFormat="1">
      <c r="B335" s="136"/>
      <c r="C335" s="136"/>
      <c r="D335" s="137"/>
      <c r="E335" s="137"/>
      <c r="F335" s="137"/>
      <c r="G335" s="137"/>
      <c r="H335" s="137"/>
      <c r="I335" s="137"/>
      <c r="J335" s="138"/>
    </row>
    <row r="336" spans="2:10" s="128" customFormat="1">
      <c r="B336" s="136"/>
      <c r="C336" s="136"/>
      <c r="D336" s="137"/>
      <c r="E336" s="137"/>
      <c r="F336" s="137"/>
      <c r="G336" s="137"/>
      <c r="H336" s="137"/>
      <c r="I336" s="137"/>
      <c r="J336" s="138"/>
    </row>
    <row r="337" spans="2:10" s="128" customFormat="1">
      <c r="B337" s="136"/>
      <c r="C337" s="136"/>
      <c r="D337" s="137"/>
      <c r="E337" s="137"/>
      <c r="F337" s="137"/>
      <c r="G337" s="137"/>
      <c r="H337" s="137"/>
      <c r="I337" s="137"/>
      <c r="J337" s="138"/>
    </row>
    <row r="338" spans="2:10" s="128" customFormat="1">
      <c r="B338" s="136"/>
      <c r="C338" s="136"/>
      <c r="D338" s="137"/>
      <c r="E338" s="137"/>
      <c r="F338" s="137"/>
      <c r="G338" s="137"/>
      <c r="H338" s="137"/>
      <c r="I338" s="137"/>
      <c r="J338" s="138"/>
    </row>
    <row r="339" spans="2:10" s="128" customFormat="1">
      <c r="B339" s="136"/>
      <c r="C339" s="136"/>
      <c r="D339" s="137"/>
      <c r="E339" s="137"/>
      <c r="F339" s="137"/>
      <c r="G339" s="137"/>
      <c r="H339" s="137"/>
      <c r="I339" s="137"/>
      <c r="J339" s="138"/>
    </row>
    <row r="340" spans="2:10" s="128" customFormat="1">
      <c r="B340" s="136"/>
      <c r="C340" s="136"/>
      <c r="D340" s="137"/>
      <c r="E340" s="137"/>
      <c r="F340" s="137"/>
      <c r="G340" s="137"/>
      <c r="H340" s="137"/>
      <c r="I340" s="137"/>
      <c r="J340" s="138"/>
    </row>
    <row r="341" spans="2:10" s="128" customFormat="1">
      <c r="B341" s="136"/>
      <c r="C341" s="136"/>
      <c r="D341" s="137"/>
      <c r="E341" s="137"/>
      <c r="F341" s="137"/>
      <c r="G341" s="137"/>
      <c r="H341" s="137"/>
      <c r="I341" s="137"/>
      <c r="J341" s="138"/>
    </row>
    <row r="342" spans="2:10" s="128" customFormat="1">
      <c r="B342" s="136"/>
      <c r="C342" s="136"/>
      <c r="D342" s="137"/>
      <c r="E342" s="137"/>
      <c r="F342" s="137"/>
      <c r="G342" s="137"/>
      <c r="H342" s="137"/>
      <c r="I342" s="137"/>
      <c r="J342" s="138"/>
    </row>
    <row r="343" spans="2:10" s="128" customFormat="1">
      <c r="B343" s="136"/>
      <c r="C343" s="136"/>
      <c r="D343" s="137"/>
      <c r="E343" s="137"/>
      <c r="F343" s="137"/>
      <c r="G343" s="137"/>
      <c r="H343" s="137"/>
      <c r="I343" s="137"/>
      <c r="J343" s="138"/>
    </row>
    <row r="344" spans="2:10" s="128" customFormat="1">
      <c r="B344" s="136"/>
      <c r="C344" s="136"/>
      <c r="D344" s="137"/>
      <c r="E344" s="137"/>
      <c r="F344" s="137"/>
      <c r="G344" s="137"/>
      <c r="H344" s="137"/>
      <c r="I344" s="137"/>
      <c r="J344" s="138"/>
    </row>
    <row r="345" spans="2:10" s="128" customFormat="1">
      <c r="B345" s="136"/>
      <c r="C345" s="136"/>
      <c r="D345" s="137"/>
      <c r="E345" s="137"/>
      <c r="F345" s="137"/>
      <c r="G345" s="137"/>
      <c r="H345" s="137"/>
      <c r="I345" s="137"/>
      <c r="J345" s="138"/>
    </row>
    <row r="346" spans="2:10" s="128" customFormat="1">
      <c r="B346" s="136"/>
      <c r="C346" s="136"/>
      <c r="D346" s="137"/>
      <c r="E346" s="137"/>
      <c r="F346" s="137"/>
      <c r="G346" s="137"/>
      <c r="H346" s="137"/>
      <c r="I346" s="137"/>
      <c r="J346" s="138"/>
    </row>
    <row r="347" spans="2:10" s="128" customFormat="1">
      <c r="B347" s="136"/>
      <c r="C347" s="136"/>
      <c r="D347" s="137"/>
      <c r="E347" s="137"/>
      <c r="F347" s="137"/>
      <c r="G347" s="137"/>
      <c r="H347" s="137"/>
      <c r="I347" s="137"/>
      <c r="J347" s="138"/>
    </row>
    <row r="348" spans="2:10" s="128" customFormat="1">
      <c r="B348" s="136"/>
      <c r="C348" s="136"/>
      <c r="D348" s="137"/>
      <c r="E348" s="137"/>
      <c r="F348" s="137"/>
      <c r="G348" s="137"/>
      <c r="H348" s="137"/>
      <c r="I348" s="137"/>
      <c r="J348" s="138"/>
    </row>
    <row r="349" spans="2:10" s="128" customFormat="1">
      <c r="B349" s="136"/>
      <c r="C349" s="136"/>
      <c r="D349" s="137"/>
      <c r="E349" s="137"/>
      <c r="F349" s="137"/>
      <c r="G349" s="137"/>
      <c r="H349" s="137"/>
      <c r="I349" s="137"/>
      <c r="J349" s="138"/>
    </row>
    <row r="350" spans="2:10" s="128" customFormat="1">
      <c r="B350" s="136"/>
      <c r="C350" s="136"/>
      <c r="D350" s="137"/>
      <c r="E350" s="137"/>
      <c r="F350" s="137"/>
      <c r="G350" s="137"/>
      <c r="H350" s="137"/>
      <c r="I350" s="137"/>
      <c r="J350" s="138"/>
    </row>
    <row r="351" spans="2:10" s="128" customFormat="1">
      <c r="B351" s="136"/>
      <c r="C351" s="136"/>
      <c r="D351" s="137"/>
      <c r="E351" s="137"/>
      <c r="F351" s="137"/>
      <c r="G351" s="137"/>
      <c r="H351" s="137"/>
      <c r="I351" s="137"/>
      <c r="J351" s="138"/>
    </row>
    <row r="352" spans="2:10" s="128" customFormat="1">
      <c r="B352" s="136"/>
      <c r="C352" s="136"/>
      <c r="D352" s="137"/>
      <c r="E352" s="137"/>
      <c r="F352" s="137"/>
      <c r="G352" s="137"/>
      <c r="H352" s="137"/>
      <c r="I352" s="137"/>
      <c r="J352" s="138"/>
    </row>
    <row r="353" spans="2:10" s="128" customFormat="1">
      <c r="B353" s="136"/>
      <c r="C353" s="136"/>
      <c r="D353" s="137"/>
      <c r="E353" s="137"/>
      <c r="F353" s="137"/>
      <c r="G353" s="137"/>
      <c r="H353" s="137"/>
      <c r="I353" s="137"/>
      <c r="J353" s="138"/>
    </row>
    <row r="354" spans="2:10" s="128" customFormat="1">
      <c r="B354" s="136"/>
      <c r="C354" s="136"/>
      <c r="D354" s="137"/>
      <c r="E354" s="137"/>
      <c r="F354" s="137"/>
      <c r="G354" s="137"/>
      <c r="H354" s="137"/>
      <c r="I354" s="137"/>
      <c r="J354" s="138"/>
    </row>
    <row r="355" spans="2:10" s="128" customFormat="1">
      <c r="B355" s="136"/>
      <c r="C355" s="136"/>
      <c r="D355" s="137"/>
      <c r="E355" s="137"/>
      <c r="F355" s="137"/>
      <c r="G355" s="137"/>
      <c r="H355" s="137"/>
      <c r="I355" s="137"/>
      <c r="J355" s="138"/>
    </row>
    <row r="356" spans="2:10" s="128" customFormat="1">
      <c r="B356" s="136"/>
      <c r="C356" s="136"/>
      <c r="D356" s="137"/>
      <c r="E356" s="137"/>
      <c r="F356" s="137"/>
      <c r="G356" s="137"/>
      <c r="H356" s="137"/>
      <c r="I356" s="137"/>
      <c r="J356" s="138"/>
    </row>
    <row r="357" spans="2:10" s="128" customFormat="1">
      <c r="B357" s="136"/>
      <c r="C357" s="136"/>
      <c r="D357" s="137"/>
      <c r="E357" s="137"/>
      <c r="F357" s="137"/>
      <c r="G357" s="137"/>
      <c r="H357" s="137"/>
      <c r="I357" s="137"/>
      <c r="J357" s="138"/>
    </row>
    <row r="358" spans="2:10" s="128" customFormat="1">
      <c r="B358" s="136"/>
      <c r="C358" s="136"/>
      <c r="D358" s="137"/>
      <c r="E358" s="137"/>
      <c r="F358" s="137"/>
      <c r="G358" s="137"/>
      <c r="H358" s="137"/>
      <c r="I358" s="137"/>
      <c r="J358" s="138"/>
    </row>
    <row r="359" spans="2:10" s="128" customFormat="1">
      <c r="B359" s="136"/>
      <c r="C359" s="136"/>
      <c r="D359" s="137"/>
      <c r="E359" s="137"/>
      <c r="F359" s="137"/>
      <c r="G359" s="137"/>
      <c r="H359" s="137"/>
      <c r="I359" s="137"/>
      <c r="J359" s="138"/>
    </row>
    <row r="360" spans="2:10" s="128" customFormat="1">
      <c r="B360" s="136"/>
      <c r="C360" s="136"/>
      <c r="D360" s="137"/>
      <c r="E360" s="137"/>
      <c r="F360" s="137"/>
      <c r="G360" s="137"/>
      <c r="H360" s="137"/>
      <c r="I360" s="137"/>
      <c r="J360" s="138"/>
    </row>
    <row r="361" spans="2:10" s="128" customFormat="1">
      <c r="B361" s="136"/>
      <c r="C361" s="136"/>
      <c r="D361" s="137"/>
      <c r="E361" s="137"/>
      <c r="F361" s="137"/>
      <c r="G361" s="137"/>
      <c r="H361" s="137"/>
      <c r="I361" s="137"/>
      <c r="J361" s="138"/>
    </row>
    <row r="362" spans="2:10" s="128" customFormat="1">
      <c r="B362" s="136"/>
      <c r="C362" s="136"/>
      <c r="D362" s="137"/>
      <c r="E362" s="137"/>
      <c r="F362" s="137"/>
      <c r="G362" s="137"/>
      <c r="H362" s="137"/>
      <c r="I362" s="137"/>
      <c r="J362" s="138"/>
    </row>
    <row r="363" spans="2:10" s="128" customFormat="1">
      <c r="B363" s="136"/>
      <c r="C363" s="136"/>
      <c r="D363" s="137"/>
      <c r="E363" s="137"/>
      <c r="F363" s="137"/>
      <c r="G363" s="137"/>
      <c r="H363" s="137"/>
      <c r="I363" s="137"/>
      <c r="J363" s="138"/>
    </row>
    <row r="364" spans="2:10" s="128" customFormat="1">
      <c r="B364" s="136"/>
      <c r="C364" s="136"/>
      <c r="D364" s="137"/>
      <c r="E364" s="137"/>
      <c r="F364" s="137"/>
      <c r="G364" s="137"/>
      <c r="H364" s="137"/>
      <c r="I364" s="137"/>
      <c r="J364" s="138"/>
    </row>
    <row r="365" spans="2:10" s="128" customFormat="1">
      <c r="B365" s="136"/>
      <c r="C365" s="136"/>
      <c r="D365" s="137"/>
      <c r="E365" s="137"/>
      <c r="F365" s="137"/>
      <c r="G365" s="137"/>
      <c r="H365" s="137"/>
      <c r="I365" s="137"/>
      <c r="J365" s="138"/>
    </row>
    <row r="366" spans="2:10" s="128" customFormat="1">
      <c r="B366" s="136"/>
      <c r="C366" s="136"/>
      <c r="D366" s="137"/>
      <c r="E366" s="137"/>
      <c r="F366" s="137"/>
      <c r="G366" s="137"/>
      <c r="H366" s="137"/>
      <c r="I366" s="137"/>
      <c r="J366" s="138"/>
    </row>
    <row r="367" spans="2:10" s="128" customFormat="1">
      <c r="B367" s="136"/>
      <c r="C367" s="136"/>
      <c r="D367" s="137"/>
      <c r="E367" s="137"/>
      <c r="F367" s="137"/>
      <c r="G367" s="137"/>
      <c r="H367" s="137"/>
      <c r="I367" s="137"/>
      <c r="J367" s="138"/>
    </row>
    <row r="368" spans="2:10" s="128" customFormat="1">
      <c r="B368" s="136"/>
      <c r="C368" s="136"/>
      <c r="D368" s="137"/>
      <c r="E368" s="137"/>
      <c r="F368" s="137"/>
      <c r="G368" s="137"/>
      <c r="H368" s="137"/>
      <c r="I368" s="137"/>
      <c r="J368" s="138"/>
    </row>
    <row r="369" spans="2:10" s="128" customFormat="1">
      <c r="B369" s="136"/>
      <c r="C369" s="136"/>
      <c r="D369" s="137"/>
      <c r="E369" s="137"/>
      <c r="F369" s="137"/>
      <c r="G369" s="137"/>
      <c r="H369" s="137"/>
      <c r="I369" s="137"/>
      <c r="J369" s="138"/>
    </row>
    <row r="370" spans="2:10" s="128" customFormat="1">
      <c r="B370" s="136"/>
      <c r="C370" s="136"/>
      <c r="D370" s="137"/>
      <c r="E370" s="137"/>
      <c r="F370" s="137"/>
      <c r="G370" s="137"/>
      <c r="H370" s="137"/>
      <c r="I370" s="137"/>
      <c r="J370" s="138"/>
    </row>
    <row r="371" spans="2:10" s="128" customFormat="1">
      <c r="B371" s="136"/>
      <c r="C371" s="136"/>
      <c r="D371" s="137"/>
      <c r="E371" s="137"/>
      <c r="F371" s="137"/>
      <c r="G371" s="137"/>
      <c r="H371" s="137"/>
      <c r="I371" s="137"/>
      <c r="J371" s="138"/>
    </row>
    <row r="372" spans="2:10" s="128" customFormat="1">
      <c r="B372" s="136"/>
      <c r="C372" s="136"/>
      <c r="D372" s="137"/>
      <c r="E372" s="137"/>
      <c r="F372" s="137"/>
      <c r="G372" s="137"/>
      <c r="H372" s="137"/>
      <c r="I372" s="137"/>
      <c r="J372" s="138"/>
    </row>
    <row r="373" spans="2:10" s="128" customFormat="1">
      <c r="B373" s="136"/>
      <c r="C373" s="136"/>
      <c r="D373" s="137"/>
      <c r="E373" s="137"/>
      <c r="F373" s="137"/>
      <c r="G373" s="137"/>
      <c r="H373" s="137"/>
      <c r="I373" s="137"/>
      <c r="J373" s="138"/>
    </row>
    <row r="374" spans="2:10" s="128" customFormat="1">
      <c r="B374" s="136"/>
      <c r="C374" s="136"/>
      <c r="D374" s="137"/>
      <c r="E374" s="137"/>
      <c r="F374" s="137"/>
      <c r="G374" s="137"/>
      <c r="H374" s="137"/>
      <c r="I374" s="137"/>
      <c r="J374" s="138"/>
    </row>
    <row r="375" spans="2:10" s="128" customFormat="1">
      <c r="B375" s="136"/>
      <c r="C375" s="136"/>
      <c r="D375" s="137"/>
      <c r="E375" s="137"/>
      <c r="F375" s="137"/>
      <c r="G375" s="137"/>
      <c r="H375" s="137"/>
      <c r="I375" s="137"/>
      <c r="J375" s="138"/>
    </row>
    <row r="376" spans="2:10" s="128" customFormat="1">
      <c r="B376" s="136"/>
      <c r="C376" s="136"/>
      <c r="D376" s="137"/>
      <c r="E376" s="137"/>
      <c r="F376" s="137"/>
      <c r="G376" s="137"/>
      <c r="H376" s="137"/>
      <c r="I376" s="137"/>
      <c r="J376" s="138"/>
    </row>
    <row r="377" spans="2:10" s="128" customFormat="1">
      <c r="B377" s="136"/>
      <c r="C377" s="136"/>
      <c r="D377" s="137"/>
      <c r="E377" s="137"/>
      <c r="F377" s="137"/>
      <c r="G377" s="137"/>
      <c r="H377" s="137"/>
      <c r="I377" s="137"/>
      <c r="J377" s="138"/>
    </row>
    <row r="378" spans="2:10" s="128" customFormat="1">
      <c r="B378" s="136"/>
      <c r="C378" s="136"/>
      <c r="D378" s="137"/>
      <c r="E378" s="137"/>
      <c r="F378" s="137"/>
      <c r="G378" s="137"/>
      <c r="H378" s="137"/>
      <c r="I378" s="137"/>
      <c r="J378" s="138"/>
    </row>
    <row r="379" spans="2:10" s="128" customFormat="1">
      <c r="B379" s="136"/>
      <c r="C379" s="136"/>
      <c r="D379" s="137"/>
      <c r="E379" s="137"/>
      <c r="F379" s="137"/>
      <c r="G379" s="137"/>
      <c r="H379" s="137"/>
      <c r="I379" s="137"/>
      <c r="J379" s="138"/>
    </row>
    <row r="380" spans="2:10" s="128" customFormat="1">
      <c r="B380" s="136"/>
      <c r="C380" s="136"/>
      <c r="D380" s="137"/>
      <c r="E380" s="137"/>
      <c r="F380" s="137"/>
      <c r="G380" s="137"/>
      <c r="H380" s="137"/>
      <c r="I380" s="137"/>
      <c r="J380" s="138"/>
    </row>
    <row r="381" spans="2:10" s="128" customFormat="1">
      <c r="B381" s="136"/>
      <c r="C381" s="136"/>
      <c r="D381" s="137"/>
      <c r="E381" s="137"/>
      <c r="F381" s="137"/>
      <c r="G381" s="137"/>
      <c r="H381" s="137"/>
      <c r="I381" s="137"/>
      <c r="J381" s="138"/>
    </row>
    <row r="382" spans="2:10" s="128" customFormat="1">
      <c r="B382" s="136"/>
      <c r="C382" s="136"/>
      <c r="D382" s="137"/>
      <c r="E382" s="137"/>
      <c r="F382" s="137"/>
      <c r="G382" s="137"/>
      <c r="H382" s="137"/>
      <c r="I382" s="137"/>
      <c r="J382" s="138"/>
    </row>
    <row r="383" spans="2:10" s="128" customFormat="1">
      <c r="B383" s="136"/>
      <c r="C383" s="136"/>
      <c r="D383" s="137"/>
      <c r="E383" s="137"/>
      <c r="F383" s="137"/>
      <c r="G383" s="137"/>
      <c r="H383" s="137"/>
      <c r="I383" s="137"/>
      <c r="J383" s="138"/>
    </row>
    <row r="384" spans="2:10" s="128" customFormat="1">
      <c r="B384" s="136"/>
      <c r="C384" s="136"/>
      <c r="D384" s="137"/>
      <c r="E384" s="137"/>
      <c r="F384" s="137"/>
      <c r="G384" s="137"/>
      <c r="H384" s="137"/>
      <c r="I384" s="137"/>
      <c r="J384" s="138"/>
    </row>
    <row r="385" spans="2:10" s="128" customFormat="1">
      <c r="B385" s="136"/>
      <c r="C385" s="136"/>
      <c r="D385" s="137"/>
      <c r="E385" s="137"/>
      <c r="F385" s="137"/>
      <c r="G385" s="137"/>
      <c r="H385" s="137"/>
      <c r="I385" s="137"/>
      <c r="J385" s="138"/>
    </row>
    <row r="386" spans="2:10" s="128" customFormat="1">
      <c r="B386" s="136"/>
      <c r="C386" s="136"/>
      <c r="D386" s="137"/>
      <c r="E386" s="137"/>
      <c r="F386" s="137"/>
      <c r="G386" s="137"/>
      <c r="H386" s="137"/>
      <c r="I386" s="137"/>
      <c r="J386" s="138"/>
    </row>
    <row r="387" spans="2:10" s="128" customFormat="1">
      <c r="B387" s="136"/>
      <c r="C387" s="136"/>
      <c r="D387" s="137"/>
      <c r="E387" s="137"/>
      <c r="F387" s="137"/>
      <c r="G387" s="137"/>
      <c r="H387" s="137"/>
      <c r="I387" s="137"/>
      <c r="J387" s="138"/>
    </row>
    <row r="388" spans="2:10" s="128" customFormat="1">
      <c r="B388" s="136"/>
      <c r="C388" s="136"/>
      <c r="D388" s="137"/>
      <c r="E388" s="137"/>
      <c r="F388" s="137"/>
      <c r="G388" s="137"/>
      <c r="H388" s="137"/>
      <c r="I388" s="137"/>
      <c r="J388" s="138"/>
    </row>
    <row r="389" spans="2:10" s="128" customFormat="1">
      <c r="B389" s="136"/>
      <c r="C389" s="136"/>
      <c r="D389" s="137"/>
      <c r="E389" s="137"/>
      <c r="F389" s="137"/>
      <c r="G389" s="137"/>
      <c r="H389" s="137"/>
      <c r="I389" s="137"/>
      <c r="J389" s="138"/>
    </row>
    <row r="390" spans="2:10" s="128" customFormat="1">
      <c r="B390" s="136"/>
      <c r="C390" s="136"/>
      <c r="D390" s="137"/>
      <c r="E390" s="137"/>
      <c r="F390" s="137"/>
      <c r="G390" s="137"/>
      <c r="H390" s="137"/>
      <c r="I390" s="137"/>
      <c r="J390" s="138"/>
    </row>
    <row r="391" spans="2:10" s="128" customFormat="1">
      <c r="B391" s="136"/>
      <c r="C391" s="136"/>
      <c r="D391" s="137"/>
      <c r="E391" s="137"/>
      <c r="F391" s="137"/>
      <c r="G391" s="137"/>
      <c r="H391" s="137"/>
      <c r="I391" s="137"/>
      <c r="J391" s="138"/>
    </row>
    <row r="392" spans="2:10" s="128" customFormat="1">
      <c r="B392" s="136"/>
      <c r="C392" s="136"/>
      <c r="D392" s="137"/>
      <c r="E392" s="137"/>
      <c r="F392" s="137"/>
      <c r="G392" s="137"/>
      <c r="H392" s="137"/>
      <c r="I392" s="137"/>
      <c r="J392" s="138"/>
    </row>
    <row r="393" spans="2:10" s="128" customFormat="1">
      <c r="B393" s="136"/>
      <c r="C393" s="136"/>
      <c r="D393" s="137"/>
      <c r="E393" s="137"/>
      <c r="F393" s="137"/>
      <c r="G393" s="137"/>
      <c r="H393" s="137"/>
      <c r="I393" s="137"/>
      <c r="J393" s="138"/>
    </row>
    <row r="394" spans="2:10" s="128" customFormat="1">
      <c r="B394" s="136"/>
      <c r="C394" s="136"/>
      <c r="D394" s="137"/>
      <c r="E394" s="137"/>
      <c r="F394" s="137"/>
      <c r="G394" s="137"/>
      <c r="H394" s="137"/>
      <c r="I394" s="137"/>
      <c r="J394" s="138"/>
    </row>
    <row r="395" spans="2:10" s="128" customFormat="1">
      <c r="B395" s="136"/>
      <c r="C395" s="136"/>
      <c r="D395" s="137"/>
      <c r="E395" s="137"/>
      <c r="F395" s="137"/>
      <c r="G395" s="137"/>
      <c r="H395" s="137"/>
      <c r="I395" s="137"/>
      <c r="J395" s="138"/>
    </row>
    <row r="396" spans="2:10" s="128" customFormat="1">
      <c r="B396" s="136"/>
      <c r="C396" s="136"/>
      <c r="D396" s="137"/>
      <c r="E396" s="137"/>
      <c r="F396" s="137"/>
      <c r="G396" s="137"/>
      <c r="H396" s="137"/>
      <c r="I396" s="137"/>
      <c r="J396" s="138"/>
    </row>
    <row r="397" spans="2:10" s="128" customFormat="1">
      <c r="B397" s="136"/>
      <c r="C397" s="136"/>
      <c r="D397" s="137"/>
      <c r="E397" s="137"/>
      <c r="F397" s="137"/>
      <c r="G397" s="137"/>
      <c r="H397" s="137"/>
      <c r="I397" s="137"/>
      <c r="J397" s="138"/>
    </row>
    <row r="398" spans="2:10" s="128" customFormat="1">
      <c r="B398" s="136"/>
      <c r="C398" s="136"/>
      <c r="D398" s="137"/>
      <c r="E398" s="137"/>
      <c r="F398" s="137"/>
      <c r="G398" s="137"/>
      <c r="H398" s="137"/>
      <c r="I398" s="137"/>
      <c r="J398" s="138"/>
    </row>
    <row r="399" spans="2:10" s="128" customFormat="1">
      <c r="B399" s="136"/>
      <c r="C399" s="136"/>
      <c r="D399" s="137"/>
      <c r="E399" s="137"/>
      <c r="F399" s="137"/>
      <c r="G399" s="137"/>
      <c r="H399" s="137"/>
      <c r="I399" s="137"/>
      <c r="J399" s="138"/>
    </row>
    <row r="400" spans="2:10" s="128" customFormat="1">
      <c r="B400" s="136"/>
      <c r="C400" s="136"/>
      <c r="D400" s="137"/>
      <c r="E400" s="137"/>
      <c r="F400" s="137"/>
      <c r="G400" s="137"/>
      <c r="H400" s="137"/>
      <c r="I400" s="137"/>
      <c r="J400" s="138"/>
    </row>
    <row r="401" spans="2:10" s="128" customFormat="1">
      <c r="B401" s="136"/>
      <c r="C401" s="136"/>
      <c r="D401" s="137"/>
      <c r="E401" s="137"/>
      <c r="F401" s="137"/>
      <c r="G401" s="137"/>
      <c r="H401" s="137"/>
      <c r="I401" s="137"/>
      <c r="J401" s="138"/>
    </row>
    <row r="402" spans="2:10" s="128" customFormat="1">
      <c r="B402" s="136"/>
      <c r="C402" s="136"/>
      <c r="D402" s="137"/>
      <c r="E402" s="137"/>
      <c r="F402" s="137"/>
      <c r="G402" s="137"/>
      <c r="H402" s="137"/>
      <c r="I402" s="137"/>
      <c r="J402" s="138"/>
    </row>
    <row r="403" spans="2:10" s="128" customFormat="1">
      <c r="B403" s="136"/>
      <c r="C403" s="136"/>
      <c r="D403" s="137"/>
      <c r="E403" s="137"/>
      <c r="F403" s="137"/>
      <c r="G403" s="137"/>
      <c r="H403" s="137"/>
      <c r="I403" s="137"/>
      <c r="J403" s="138"/>
    </row>
    <row r="404" spans="2:10" s="128" customFormat="1">
      <c r="B404" s="136"/>
      <c r="C404" s="136"/>
      <c r="D404" s="137"/>
      <c r="E404" s="137"/>
      <c r="F404" s="137"/>
      <c r="G404" s="137"/>
      <c r="H404" s="137"/>
      <c r="I404" s="137"/>
      <c r="J404" s="138"/>
    </row>
    <row r="405" spans="2:10" s="128" customFormat="1">
      <c r="B405" s="136"/>
      <c r="C405" s="136"/>
      <c r="D405" s="137"/>
      <c r="E405" s="137"/>
      <c r="F405" s="137"/>
      <c r="G405" s="137"/>
      <c r="H405" s="137"/>
      <c r="I405" s="137"/>
      <c r="J405" s="138"/>
    </row>
    <row r="406" spans="2:10" s="128" customFormat="1">
      <c r="B406" s="136"/>
      <c r="C406" s="136"/>
      <c r="D406" s="137"/>
      <c r="E406" s="137"/>
      <c r="F406" s="137"/>
      <c r="G406" s="137"/>
      <c r="H406" s="137"/>
      <c r="I406" s="137"/>
      <c r="J406" s="138"/>
    </row>
    <row r="407" spans="2:10" s="128" customFormat="1">
      <c r="B407" s="136"/>
      <c r="C407" s="136"/>
      <c r="D407" s="137"/>
      <c r="E407" s="137"/>
      <c r="F407" s="137"/>
      <c r="G407" s="137"/>
      <c r="H407" s="137"/>
      <c r="I407" s="137"/>
      <c r="J407" s="138"/>
    </row>
    <row r="408" spans="2:10" s="128" customFormat="1">
      <c r="B408" s="136"/>
      <c r="C408" s="136"/>
      <c r="D408" s="137"/>
      <c r="E408" s="137"/>
      <c r="F408" s="137"/>
      <c r="G408" s="137"/>
      <c r="H408" s="137"/>
      <c r="I408" s="137"/>
      <c r="J408" s="138"/>
    </row>
    <row r="409" spans="2:10" s="128" customFormat="1">
      <c r="B409" s="136"/>
      <c r="C409" s="136"/>
      <c r="D409" s="137"/>
      <c r="E409" s="137"/>
      <c r="F409" s="137"/>
      <c r="G409" s="137"/>
      <c r="H409" s="137"/>
      <c r="I409" s="137"/>
      <c r="J409" s="138"/>
    </row>
    <row r="410" spans="2:10" s="128" customFormat="1">
      <c r="B410" s="136"/>
      <c r="C410" s="136"/>
      <c r="D410" s="137"/>
      <c r="E410" s="137"/>
      <c r="F410" s="137"/>
      <c r="G410" s="137"/>
      <c r="H410" s="137"/>
      <c r="I410" s="137"/>
      <c r="J410" s="138"/>
    </row>
    <row r="411" spans="2:10" s="128" customFormat="1">
      <c r="B411" s="136"/>
      <c r="C411" s="136"/>
      <c r="D411" s="137"/>
      <c r="E411" s="137"/>
      <c r="F411" s="137"/>
      <c r="G411" s="137"/>
      <c r="H411" s="137"/>
      <c r="I411" s="137"/>
      <c r="J411" s="138"/>
    </row>
    <row r="412" spans="2:10" s="128" customFormat="1">
      <c r="B412" s="136"/>
      <c r="C412" s="136"/>
      <c r="D412" s="137"/>
      <c r="E412" s="137"/>
      <c r="F412" s="137"/>
      <c r="G412" s="137"/>
      <c r="H412" s="137"/>
      <c r="I412" s="137"/>
      <c r="J412" s="138"/>
    </row>
    <row r="413" spans="2:10" s="128" customFormat="1">
      <c r="B413" s="136"/>
      <c r="C413" s="136"/>
      <c r="D413" s="137"/>
      <c r="E413" s="137"/>
      <c r="F413" s="137"/>
      <c r="G413" s="137"/>
      <c r="H413" s="137"/>
      <c r="I413" s="137"/>
      <c r="J413" s="138"/>
    </row>
    <row r="414" spans="2:10" s="128" customFormat="1">
      <c r="B414" s="136"/>
      <c r="C414" s="136"/>
      <c r="D414" s="137"/>
      <c r="E414" s="137"/>
      <c r="F414" s="137"/>
      <c r="G414" s="137"/>
      <c r="H414" s="137"/>
      <c r="I414" s="137"/>
      <c r="J414" s="138"/>
    </row>
    <row r="415" spans="2:10" s="128" customFormat="1">
      <c r="B415" s="136"/>
      <c r="C415" s="136"/>
      <c r="D415" s="137"/>
      <c r="E415" s="137"/>
      <c r="F415" s="137"/>
      <c r="G415" s="137"/>
      <c r="H415" s="137"/>
      <c r="I415" s="137"/>
      <c r="J415" s="138"/>
    </row>
    <row r="416" spans="2:10" s="128" customFormat="1">
      <c r="B416" s="136"/>
      <c r="C416" s="136"/>
      <c r="D416" s="137"/>
      <c r="E416" s="137"/>
      <c r="F416" s="137"/>
      <c r="G416" s="137"/>
      <c r="H416" s="137"/>
      <c r="I416" s="137"/>
      <c r="J416" s="138"/>
    </row>
    <row r="417" spans="2:10" s="128" customFormat="1">
      <c r="B417" s="136"/>
      <c r="C417" s="136"/>
      <c r="D417" s="137"/>
      <c r="E417" s="137"/>
      <c r="F417" s="137"/>
      <c r="G417" s="137"/>
      <c r="H417" s="137"/>
      <c r="I417" s="137"/>
      <c r="J417" s="138"/>
    </row>
    <row r="418" spans="2:10" s="128" customFormat="1">
      <c r="B418" s="136"/>
      <c r="C418" s="136"/>
      <c r="D418" s="137"/>
      <c r="E418" s="137"/>
      <c r="F418" s="137"/>
      <c r="G418" s="137"/>
      <c r="H418" s="137"/>
      <c r="I418" s="137"/>
      <c r="J418" s="138"/>
    </row>
    <row r="419" spans="2:10" s="128" customFormat="1">
      <c r="B419" s="136"/>
      <c r="C419" s="136"/>
      <c r="D419" s="137"/>
      <c r="E419" s="137"/>
      <c r="F419" s="137"/>
      <c r="G419" s="137"/>
      <c r="H419" s="137"/>
      <c r="I419" s="137"/>
      <c r="J419" s="138"/>
    </row>
    <row r="420" spans="2:10" s="128" customFormat="1">
      <c r="B420" s="136"/>
      <c r="C420" s="136"/>
      <c r="D420" s="137"/>
      <c r="E420" s="137"/>
      <c r="F420" s="137"/>
      <c r="G420" s="137"/>
      <c r="H420" s="137"/>
      <c r="I420" s="137"/>
      <c r="J420" s="138"/>
    </row>
    <row r="421" spans="2:10" s="128" customFormat="1">
      <c r="B421" s="136"/>
      <c r="C421" s="136"/>
      <c r="D421" s="137"/>
      <c r="E421" s="137"/>
      <c r="F421" s="137"/>
      <c r="G421" s="137"/>
      <c r="H421" s="137"/>
      <c r="I421" s="137"/>
      <c r="J421" s="138"/>
    </row>
    <row r="422" spans="2:10" s="128" customFormat="1">
      <c r="B422" s="136"/>
      <c r="C422" s="136"/>
      <c r="D422" s="137"/>
      <c r="E422" s="137"/>
      <c r="F422" s="137"/>
      <c r="G422" s="137"/>
      <c r="H422" s="137"/>
      <c r="I422" s="137"/>
      <c r="J422" s="138"/>
    </row>
    <row r="423" spans="2:10" s="128" customFormat="1">
      <c r="B423" s="136"/>
      <c r="C423" s="136"/>
      <c r="D423" s="137"/>
      <c r="E423" s="137"/>
      <c r="F423" s="137"/>
      <c r="G423" s="137"/>
      <c r="H423" s="137"/>
      <c r="I423" s="137"/>
      <c r="J423" s="138"/>
    </row>
    <row r="424" spans="2:10" s="128" customFormat="1">
      <c r="B424" s="136"/>
      <c r="C424" s="136"/>
      <c r="D424" s="137"/>
      <c r="E424" s="137"/>
      <c r="F424" s="137"/>
      <c r="G424" s="137"/>
      <c r="H424" s="137"/>
      <c r="I424" s="137"/>
      <c r="J424" s="138"/>
    </row>
    <row r="425" spans="2:10" s="128" customFormat="1">
      <c r="B425" s="136"/>
      <c r="C425" s="136"/>
      <c r="D425" s="137"/>
      <c r="E425" s="137"/>
      <c r="F425" s="137"/>
      <c r="G425" s="137"/>
      <c r="H425" s="137"/>
      <c r="I425" s="137"/>
      <c r="J425" s="138"/>
    </row>
    <row r="426" spans="2:10" s="128" customFormat="1">
      <c r="B426" s="136"/>
      <c r="C426" s="136"/>
      <c r="D426" s="137"/>
      <c r="E426" s="137"/>
      <c r="F426" s="137"/>
      <c r="G426" s="137"/>
      <c r="H426" s="137"/>
      <c r="I426" s="137"/>
      <c r="J426" s="138"/>
    </row>
    <row r="427" spans="2:10" s="128" customFormat="1">
      <c r="B427" s="136"/>
      <c r="C427" s="136"/>
      <c r="D427" s="137"/>
      <c r="E427" s="137"/>
      <c r="F427" s="137"/>
      <c r="G427" s="137"/>
      <c r="H427" s="137"/>
      <c r="I427" s="137"/>
      <c r="J427" s="138"/>
    </row>
    <row r="428" spans="2:10" s="128" customFormat="1">
      <c r="B428" s="136"/>
      <c r="C428" s="136"/>
      <c r="D428" s="137"/>
      <c r="E428" s="137"/>
      <c r="F428" s="137"/>
      <c r="G428" s="137"/>
      <c r="H428" s="137"/>
      <c r="I428" s="137"/>
      <c r="J428" s="138"/>
    </row>
    <row r="429" spans="2:10" s="128" customFormat="1">
      <c r="B429" s="136"/>
      <c r="C429" s="136"/>
      <c r="D429" s="137"/>
      <c r="E429" s="137"/>
      <c r="F429" s="137"/>
      <c r="G429" s="137"/>
      <c r="H429" s="137"/>
      <c r="I429" s="137"/>
      <c r="J429" s="138"/>
    </row>
    <row r="430" spans="2:10" s="128" customFormat="1">
      <c r="B430" s="136"/>
      <c r="C430" s="136"/>
      <c r="D430" s="137"/>
      <c r="E430" s="137"/>
      <c r="F430" s="137"/>
      <c r="G430" s="137"/>
      <c r="H430" s="137"/>
      <c r="I430" s="137"/>
      <c r="J430" s="138"/>
    </row>
    <row r="431" spans="2:10" s="128" customFormat="1">
      <c r="B431" s="136"/>
      <c r="C431" s="136"/>
      <c r="D431" s="137"/>
      <c r="E431" s="137"/>
      <c r="F431" s="137"/>
      <c r="G431" s="137"/>
      <c r="H431" s="137"/>
      <c r="I431" s="137"/>
      <c r="J431" s="138"/>
    </row>
    <row r="432" spans="2:10" s="128" customFormat="1">
      <c r="B432" s="136"/>
      <c r="C432" s="136"/>
      <c r="D432" s="137"/>
      <c r="E432" s="137"/>
      <c r="F432" s="137"/>
      <c r="G432" s="137"/>
      <c r="H432" s="137"/>
      <c r="I432" s="137"/>
      <c r="J432" s="138"/>
    </row>
    <row r="433" spans="2:10" s="128" customFormat="1">
      <c r="B433" s="136"/>
      <c r="C433" s="136"/>
      <c r="D433" s="137"/>
      <c r="E433" s="137"/>
      <c r="F433" s="137"/>
      <c r="G433" s="137"/>
      <c r="H433" s="137"/>
      <c r="I433" s="137"/>
      <c r="J433" s="138"/>
    </row>
    <row r="434" spans="2:10" s="128" customFormat="1">
      <c r="B434" s="136"/>
      <c r="C434" s="136"/>
      <c r="D434" s="137"/>
      <c r="E434" s="137"/>
      <c r="F434" s="137"/>
      <c r="G434" s="137"/>
      <c r="H434" s="137"/>
      <c r="I434" s="137"/>
      <c r="J434" s="138"/>
    </row>
    <row r="435" spans="2:10" s="128" customFormat="1">
      <c r="B435" s="136"/>
      <c r="C435" s="136"/>
      <c r="D435" s="137"/>
      <c r="E435" s="137"/>
      <c r="F435" s="137"/>
      <c r="G435" s="137"/>
      <c r="H435" s="137"/>
      <c r="I435" s="137"/>
      <c r="J435" s="138"/>
    </row>
    <row r="436" spans="2:10" s="128" customFormat="1">
      <c r="B436" s="136"/>
      <c r="C436" s="136"/>
      <c r="D436" s="137"/>
      <c r="E436" s="137"/>
      <c r="F436" s="137"/>
      <c r="G436" s="137"/>
      <c r="H436" s="137"/>
      <c r="I436" s="137"/>
      <c r="J436" s="138"/>
    </row>
    <row r="437" spans="2:10" s="128" customFormat="1">
      <c r="B437" s="136"/>
      <c r="C437" s="136"/>
      <c r="D437" s="137"/>
      <c r="E437" s="137"/>
      <c r="F437" s="137"/>
      <c r="G437" s="137"/>
      <c r="H437" s="137"/>
      <c r="I437" s="137"/>
      <c r="J437" s="138"/>
    </row>
    <row r="438" spans="2:10" s="128" customFormat="1">
      <c r="B438" s="136"/>
      <c r="C438" s="136"/>
      <c r="D438" s="137"/>
      <c r="E438" s="137"/>
      <c r="F438" s="137"/>
      <c r="G438" s="137"/>
      <c r="H438" s="137"/>
      <c r="I438" s="137"/>
      <c r="J438" s="138"/>
    </row>
    <row r="439" spans="2:10" s="128" customFormat="1">
      <c r="B439" s="136"/>
      <c r="C439" s="136"/>
      <c r="D439" s="137"/>
      <c r="E439" s="137"/>
      <c r="F439" s="137"/>
      <c r="G439" s="137"/>
      <c r="H439" s="137"/>
      <c r="I439" s="137"/>
      <c r="J439" s="138"/>
    </row>
    <row r="440" spans="2:10" s="128" customFormat="1">
      <c r="B440" s="136"/>
      <c r="C440" s="136"/>
      <c r="D440" s="137"/>
      <c r="E440" s="137"/>
      <c r="F440" s="137"/>
      <c r="G440" s="137"/>
      <c r="H440" s="137"/>
      <c r="I440" s="137"/>
      <c r="J440" s="138"/>
    </row>
    <row r="441" spans="2:10" s="128" customFormat="1">
      <c r="B441" s="136"/>
      <c r="C441" s="136"/>
      <c r="D441" s="137"/>
      <c r="E441" s="137"/>
      <c r="F441" s="137"/>
      <c r="G441" s="137"/>
      <c r="H441" s="137"/>
      <c r="I441" s="137"/>
      <c r="J441" s="138"/>
    </row>
    <row r="442" spans="2:10" s="128" customFormat="1">
      <c r="B442" s="136"/>
      <c r="C442" s="136"/>
      <c r="D442" s="137"/>
      <c r="E442" s="137"/>
      <c r="F442" s="137"/>
      <c r="G442" s="137"/>
      <c r="H442" s="137"/>
      <c r="I442" s="137"/>
      <c r="J442" s="138"/>
    </row>
    <row r="443" spans="2:10" s="128" customFormat="1">
      <c r="B443" s="136"/>
      <c r="C443" s="136"/>
      <c r="D443" s="137"/>
      <c r="E443" s="137"/>
      <c r="F443" s="137"/>
      <c r="G443" s="137"/>
      <c r="H443" s="137"/>
      <c r="I443" s="137"/>
      <c r="J443" s="138"/>
    </row>
    <row r="444" spans="2:10" s="128" customFormat="1">
      <c r="B444" s="136"/>
      <c r="C444" s="136"/>
      <c r="D444" s="137"/>
      <c r="E444" s="137"/>
      <c r="F444" s="137"/>
      <c r="G444" s="137"/>
      <c r="H444" s="137"/>
      <c r="I444" s="137"/>
      <c r="J444" s="138"/>
    </row>
    <row r="445" spans="2:10" s="128" customFormat="1">
      <c r="B445" s="136"/>
      <c r="C445" s="136"/>
      <c r="D445" s="137"/>
      <c r="E445" s="137"/>
      <c r="F445" s="137"/>
      <c r="G445" s="137"/>
      <c r="H445" s="137"/>
      <c r="I445" s="137"/>
      <c r="J445" s="138"/>
    </row>
    <row r="446" spans="2:10" s="128" customFormat="1">
      <c r="B446" s="136"/>
      <c r="C446" s="136"/>
      <c r="D446" s="137"/>
      <c r="E446" s="137"/>
      <c r="F446" s="137"/>
      <c r="G446" s="137"/>
      <c r="H446" s="137"/>
      <c r="I446" s="137"/>
      <c r="J446" s="138"/>
    </row>
    <row r="447" spans="2:10" s="128" customFormat="1">
      <c r="B447" s="136"/>
      <c r="C447" s="136"/>
      <c r="D447" s="137"/>
      <c r="E447" s="137"/>
      <c r="F447" s="137"/>
      <c r="G447" s="137"/>
      <c r="H447" s="137"/>
      <c r="I447" s="137"/>
      <c r="J447" s="138"/>
    </row>
  </sheetData>
  <sheetProtection password="CA5F" sheet="1" objects="1" scenarios="1"/>
  <mergeCells count="30">
    <mergeCell ref="B55:M55"/>
    <mergeCell ref="B56:M56"/>
    <mergeCell ref="F10:M10"/>
    <mergeCell ref="C14:E14"/>
    <mergeCell ref="C38:E38"/>
    <mergeCell ref="F9:M9"/>
    <mergeCell ref="F33:L33"/>
    <mergeCell ref="M29:N52"/>
    <mergeCell ref="F31:L31"/>
    <mergeCell ref="F32:L32"/>
    <mergeCell ref="F34:L34"/>
    <mergeCell ref="I35:K35"/>
    <mergeCell ref="F38:H38"/>
    <mergeCell ref="F39:H39"/>
    <mergeCell ref="I58:J58"/>
    <mergeCell ref="I59:J59"/>
    <mergeCell ref="I60:J60"/>
    <mergeCell ref="I61:J61"/>
    <mergeCell ref="E2:L2"/>
    <mergeCell ref="E3:L3"/>
    <mergeCell ref="E4:L4"/>
    <mergeCell ref="B54:M54"/>
    <mergeCell ref="C39:E39"/>
    <mergeCell ref="F14:H14"/>
    <mergeCell ref="F15:H15"/>
    <mergeCell ref="C15:E15"/>
    <mergeCell ref="J11:K11"/>
    <mergeCell ref="F12:M12"/>
    <mergeCell ref="E5:K5"/>
    <mergeCell ref="F8:M8"/>
  </mergeCells>
  <conditionalFormatting sqref="K41:L52">
    <cfRule type="cellIs" dxfId="3" priority="3" operator="greaterThanOrEqual">
      <formula>1.5</formula>
    </cfRule>
  </conditionalFormatting>
  <conditionalFormatting sqref="I17:I28">
    <cfRule type="cellIs" dxfId="2" priority="8" operator="greaterThanOrEqual">
      <formula>1.5</formula>
    </cfRule>
  </conditionalFormatting>
  <hyperlinks>
    <hyperlink ref="I60" r:id="rId1" display="http://www.aquatherm.com.au/"/>
    <hyperlink ref="I61" r:id="rId2" display="mailto:aquatherm@aquatherm.com.au"/>
  </hyperlinks>
  <pageMargins left="0.78740157480314965" right="0.39370078740157483" top="0.98425196850393704" bottom="0.98425196850393704" header="0.51181102362204722" footer="0.51181102362204722"/>
  <pageSetup paperSize="9" orientation="portrait" horizontalDpi="4294967292" verticalDpi="0" r:id="rId3"/>
  <headerFooter alignWithMargins="0">
    <oddFooter>&amp;L&amp;D&amp;RPagina &amp;P</oddFooter>
  </headerFooter>
  <drawing r:id="rId4"/>
  <legacy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F47E7F-BB22-410B-8987-CA7638292A6A}">
            <x14:iconSet iconSet="3Symbols2" custom="1">
              <x14:cfvo type="percent">
                <xm:f>0</xm:f>
              </x14:cfvo>
              <x14:cfvo type="num">
                <xm:f>1.5</xm:f>
              </x14:cfvo>
              <x14:cfvo type="num">
                <xm:f>2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I17:I28</xm:sqref>
        </x14:conditionalFormatting>
        <x14:conditionalFormatting xmlns:xm="http://schemas.microsoft.com/office/excel/2006/main">
          <x14:cfRule type="iconSet" priority="10" id="{82EC1448-7770-45E0-BB28-3146C178537C}">
            <x14:iconSet custom="1">
              <x14:cfvo type="percent">
                <xm:f>0</xm:f>
              </x14:cfvo>
              <x14:cfvo type="num">
                <xm:f>1.5</xm:f>
              </x14:cfvo>
              <x14:cfvo type="num">
                <xm:f>2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K41:L52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479"/>
  <sheetViews>
    <sheetView workbookViewId="0">
      <selection activeCell="K62" sqref="K62"/>
    </sheetView>
  </sheetViews>
  <sheetFormatPr defaultRowHeight="12.75"/>
  <cols>
    <col min="1" max="1" width="1.28515625" customWidth="1"/>
    <col min="2" max="2" width="8.42578125" style="2" customWidth="1"/>
    <col min="3" max="3" width="10.7109375" style="2" customWidth="1"/>
    <col min="4" max="4" width="10.140625" style="3" customWidth="1"/>
    <col min="5" max="5" width="8.85546875" style="3" customWidth="1"/>
    <col min="6" max="6" width="10.7109375" style="3" customWidth="1"/>
    <col min="7" max="7" width="10.140625" style="3" customWidth="1"/>
    <col min="8" max="8" width="8.85546875" style="3" customWidth="1"/>
    <col min="9" max="9" width="20.140625" style="3" customWidth="1"/>
    <col min="10" max="10" width="24.28515625" style="1" customWidth="1"/>
    <col min="11" max="11" width="25" bestFit="1" customWidth="1"/>
    <col min="12" max="12" width="24" customWidth="1"/>
    <col min="13" max="13" width="25" bestFit="1" customWidth="1"/>
    <col min="14" max="14" width="3.42578125" customWidth="1"/>
  </cols>
  <sheetData>
    <row r="1" spans="1:92" ht="13.5" thickBot="1">
      <c r="A1" s="110"/>
      <c r="B1" s="111"/>
      <c r="C1" s="112"/>
      <c r="D1" s="113"/>
      <c r="E1" s="112"/>
      <c r="F1" s="113"/>
      <c r="G1" s="113"/>
      <c r="H1" s="112"/>
      <c r="I1" s="113"/>
      <c r="J1" s="111"/>
      <c r="K1" s="113"/>
      <c r="L1" s="113"/>
      <c r="M1" s="113"/>
      <c r="N1" s="114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</row>
    <row r="2" spans="1:92" ht="30">
      <c r="A2" s="74"/>
      <c r="B2" s="8"/>
      <c r="C2" s="8"/>
      <c r="D2" s="8"/>
      <c r="E2" s="274" t="s">
        <v>77</v>
      </c>
      <c r="F2" s="275"/>
      <c r="G2" s="275"/>
      <c r="H2" s="275"/>
      <c r="I2" s="275"/>
      <c r="J2" s="275"/>
      <c r="K2" s="275"/>
      <c r="L2" s="276"/>
      <c r="M2" s="8"/>
      <c r="N2" s="102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</row>
    <row r="3" spans="1:92" ht="27" customHeight="1">
      <c r="A3" s="74"/>
      <c r="B3" s="8"/>
      <c r="C3" s="8"/>
      <c r="D3" s="8"/>
      <c r="E3" s="210"/>
      <c r="F3" s="211"/>
      <c r="G3" s="211"/>
      <c r="H3" s="211"/>
      <c r="I3" s="211"/>
      <c r="J3" s="211"/>
      <c r="K3" s="211"/>
      <c r="L3" s="212"/>
      <c r="M3" s="8"/>
      <c r="N3" s="102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</row>
    <row r="4" spans="1:92" ht="22.5" customHeight="1">
      <c r="A4" s="74"/>
      <c r="B4" s="8"/>
      <c r="C4" s="8"/>
      <c r="D4" s="8"/>
      <c r="E4" s="213" t="s">
        <v>2</v>
      </c>
      <c r="F4" s="214"/>
      <c r="G4" s="214"/>
      <c r="H4" s="214"/>
      <c r="I4" s="214"/>
      <c r="J4" s="214"/>
      <c r="K4" s="214"/>
      <c r="L4" s="215"/>
      <c r="M4" s="8"/>
      <c r="N4" s="102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</row>
    <row r="5" spans="1:92" ht="30" customHeight="1" thickBot="1">
      <c r="A5" s="74"/>
      <c r="B5" s="8"/>
      <c r="C5" s="8"/>
      <c r="D5" s="8"/>
      <c r="E5" s="234"/>
      <c r="F5" s="235"/>
      <c r="G5" s="235"/>
      <c r="H5" s="235"/>
      <c r="I5" s="235"/>
      <c r="J5" s="235"/>
      <c r="K5" s="235"/>
      <c r="L5" s="16"/>
      <c r="M5" s="8"/>
      <c r="N5" s="102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</row>
    <row r="6" spans="1:92" ht="13.5" thickBot="1">
      <c r="A6" s="74"/>
      <c r="B6" s="5"/>
      <c r="C6" s="6"/>
      <c r="D6" s="7"/>
      <c r="E6" s="6"/>
      <c r="F6" s="7"/>
      <c r="G6" s="7"/>
      <c r="H6" s="6"/>
      <c r="I6" s="7"/>
      <c r="J6" s="5"/>
      <c r="K6" s="7"/>
      <c r="L6" s="7"/>
      <c r="M6" s="7"/>
      <c r="N6" s="101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</row>
    <row r="7" spans="1:92">
      <c r="A7" s="74"/>
      <c r="B7" s="52" t="s">
        <v>30</v>
      </c>
      <c r="C7" s="58" t="s">
        <v>24</v>
      </c>
      <c r="D7" s="53" t="s">
        <v>26</v>
      </c>
      <c r="E7" s="54" t="s">
        <v>27</v>
      </c>
      <c r="F7" s="69"/>
      <c r="G7" s="69"/>
      <c r="H7" s="69"/>
      <c r="I7" s="69"/>
      <c r="J7" s="9"/>
      <c r="K7" s="10"/>
      <c r="L7" s="10"/>
      <c r="M7" s="11"/>
      <c r="N7" s="102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</row>
    <row r="8" spans="1:92" ht="14.25" customHeight="1">
      <c r="A8" s="74"/>
      <c r="B8" s="55">
        <v>5</v>
      </c>
      <c r="C8" s="60">
        <f>B8*1000</f>
        <v>5000</v>
      </c>
      <c r="D8" s="56">
        <f>B8*1000/60</f>
        <v>83.333333333333329</v>
      </c>
      <c r="E8" s="57">
        <f>B8*1000/3600</f>
        <v>1.3888888888888888</v>
      </c>
      <c r="F8" s="249" t="s">
        <v>73</v>
      </c>
      <c r="G8" s="250"/>
      <c r="H8" s="250"/>
      <c r="I8" s="250"/>
      <c r="J8" s="250"/>
      <c r="K8" s="250"/>
      <c r="L8" s="250"/>
      <c r="M8" s="251"/>
      <c r="N8" s="102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</row>
    <row r="9" spans="1:92" ht="14.25" customHeight="1">
      <c r="A9" s="74"/>
      <c r="B9" s="64">
        <f>C9/1000</f>
        <v>10</v>
      </c>
      <c r="C9" s="67">
        <v>10000</v>
      </c>
      <c r="D9" s="62">
        <f>C9/60</f>
        <v>166.66666666666666</v>
      </c>
      <c r="E9" s="63">
        <f>C9/3600</f>
        <v>2.7777777777777777</v>
      </c>
      <c r="F9" s="239" t="s">
        <v>51</v>
      </c>
      <c r="G9" s="240"/>
      <c r="H9" s="240"/>
      <c r="I9" s="240"/>
      <c r="J9" s="240"/>
      <c r="K9" s="240"/>
      <c r="L9" s="240"/>
      <c r="M9" s="241"/>
      <c r="N9" s="102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</row>
    <row r="10" spans="1:92" ht="14.25" customHeight="1">
      <c r="A10" s="74"/>
      <c r="B10" s="64">
        <f>D10*60/1000</f>
        <v>0.9</v>
      </c>
      <c r="C10" s="61">
        <f>D10*60</f>
        <v>900</v>
      </c>
      <c r="D10" s="66">
        <v>15</v>
      </c>
      <c r="E10" s="63">
        <f>D10/60</f>
        <v>0.25</v>
      </c>
      <c r="F10" s="266" t="s">
        <v>29</v>
      </c>
      <c r="G10" s="267"/>
      <c r="H10" s="267"/>
      <c r="I10" s="267"/>
      <c r="J10" s="267"/>
      <c r="K10" s="267"/>
      <c r="L10" s="267"/>
      <c r="M10" s="268"/>
      <c r="N10" s="102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</row>
    <row r="11" spans="1:92" ht="14.25" customHeight="1">
      <c r="A11" s="74"/>
      <c r="B11" s="140">
        <f>E11*3600/1000</f>
        <v>10.8</v>
      </c>
      <c r="C11" s="141">
        <f>E11*3600</f>
        <v>10800</v>
      </c>
      <c r="D11" s="142">
        <f>E11*60</f>
        <v>180</v>
      </c>
      <c r="E11" s="143">
        <v>3</v>
      </c>
      <c r="G11" s="13"/>
      <c r="H11" s="13"/>
      <c r="I11" s="13"/>
      <c r="J11" s="255" t="s">
        <v>3</v>
      </c>
      <c r="K11" s="257"/>
      <c r="L11" s="13"/>
      <c r="M11" s="17"/>
      <c r="N11" s="102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</row>
    <row r="12" spans="1:92" ht="14.25" customHeight="1" thickBot="1">
      <c r="A12" s="74"/>
      <c r="B12" s="144"/>
      <c r="C12" s="145"/>
      <c r="D12" s="146"/>
      <c r="E12" s="146"/>
      <c r="F12" s="232"/>
      <c r="G12" s="232"/>
      <c r="H12" s="232"/>
      <c r="I12" s="232"/>
      <c r="J12" s="232"/>
      <c r="K12" s="232"/>
      <c r="L12" s="232"/>
      <c r="M12" s="233"/>
      <c r="N12" s="102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</row>
    <row r="13" spans="1:92" ht="13.5" thickBot="1">
      <c r="A13" s="74"/>
      <c r="B13" s="49"/>
      <c r="C13" s="49"/>
      <c r="D13" s="71"/>
      <c r="E13" s="71"/>
      <c r="F13" s="71"/>
      <c r="G13" s="71"/>
      <c r="H13" s="71"/>
      <c r="I13" s="71"/>
      <c r="J13" s="72"/>
      <c r="K13" s="8"/>
      <c r="L13" s="8"/>
      <c r="M13" s="8"/>
      <c r="N13" s="102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</row>
    <row r="14" spans="1:92" ht="13.5" thickBot="1">
      <c r="A14" s="74"/>
      <c r="B14" s="38"/>
      <c r="C14" s="229" t="s">
        <v>48</v>
      </c>
      <c r="D14" s="269"/>
      <c r="E14" s="270"/>
      <c r="F14" s="223" t="s">
        <v>74</v>
      </c>
      <c r="G14" s="224"/>
      <c r="H14" s="225"/>
      <c r="I14" s="43"/>
      <c r="J14" s="26" t="str">
        <f>C14</f>
        <v>Copper pipe</v>
      </c>
      <c r="K14" s="169" t="str">
        <f>F14</f>
        <v>aquatherm green pipe MF</v>
      </c>
      <c r="L14" s="26" t="str">
        <f>C14</f>
        <v>Copper pipe</v>
      </c>
      <c r="M14" s="169" t="str">
        <f>F14</f>
        <v>aquatherm green pipe MF</v>
      </c>
      <c r="N14" s="102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</row>
    <row r="15" spans="1:92" ht="13.5" thickBot="1">
      <c r="A15" s="74"/>
      <c r="B15" s="59" t="s">
        <v>20</v>
      </c>
      <c r="C15" s="229" t="s">
        <v>67</v>
      </c>
      <c r="D15" s="221"/>
      <c r="E15" s="222"/>
      <c r="F15" s="271" t="s">
        <v>50</v>
      </c>
      <c r="G15" s="272"/>
      <c r="H15" s="273"/>
      <c r="I15" s="192" t="s">
        <v>23</v>
      </c>
      <c r="J15" s="27" t="str">
        <f>C15</f>
        <v>AS 1432 : 2000 type B</v>
      </c>
      <c r="K15" s="168" t="str">
        <f>F15</f>
        <v>SDR7.4</v>
      </c>
      <c r="L15" s="27" t="str">
        <f>C15</f>
        <v>AS 1432 : 2000 type B</v>
      </c>
      <c r="M15" s="168" t="str">
        <f>F15</f>
        <v>SDR7.4</v>
      </c>
      <c r="N15" s="102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</row>
    <row r="16" spans="1:92" ht="15.75" thickBot="1">
      <c r="A16" s="74"/>
      <c r="B16" s="38" t="s">
        <v>0</v>
      </c>
      <c r="C16" s="65" t="s">
        <v>17</v>
      </c>
      <c r="D16" s="30" t="s">
        <v>21</v>
      </c>
      <c r="E16" s="31" t="s">
        <v>22</v>
      </c>
      <c r="F16" s="158" t="s">
        <v>1</v>
      </c>
      <c r="G16" s="159" t="s">
        <v>21</v>
      </c>
      <c r="H16" s="160" t="s">
        <v>22</v>
      </c>
      <c r="I16" s="45" t="s">
        <v>25</v>
      </c>
      <c r="J16" s="28" t="s">
        <v>28</v>
      </c>
      <c r="K16" s="170" t="s">
        <v>28</v>
      </c>
      <c r="L16" s="29" t="s">
        <v>24</v>
      </c>
      <c r="M16" s="171" t="s">
        <v>24</v>
      </c>
      <c r="N16" s="102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</row>
    <row r="17" spans="1:92">
      <c r="A17" s="74"/>
      <c r="B17" s="40">
        <v>15</v>
      </c>
      <c r="C17" s="153">
        <f>Dimensions!F5</f>
        <v>19.100000000000001</v>
      </c>
      <c r="D17" s="33">
        <f>Dimensions!G5</f>
        <v>1</v>
      </c>
      <c r="E17" s="152">
        <f t="shared" ref="E17:E28" si="0">(C17-2*D17)</f>
        <v>17.100000000000001</v>
      </c>
      <c r="F17" s="161">
        <f>Dimensions!B5</f>
        <v>20</v>
      </c>
      <c r="G17" s="162">
        <f>Dimensions!C22</f>
        <v>2.8</v>
      </c>
      <c r="H17" s="163">
        <f t="shared" ref="H17:H28" si="1">(F17-2*G17)</f>
        <v>14.4</v>
      </c>
      <c r="I17" s="117">
        <v>1</v>
      </c>
      <c r="J17" s="46">
        <f>((((E17/2)^2)*3.1415)/1000)*I17</f>
        <v>0.22965150375000004</v>
      </c>
      <c r="K17" s="172">
        <f>((((H17/2)^2)*3.1415)/1000)*I17</f>
        <v>0.16285536000000003</v>
      </c>
      <c r="L17" s="47">
        <f>((((E17/2)^2)*3.1415)/1000)*I17*3600</f>
        <v>826.74541350000015</v>
      </c>
      <c r="M17" s="174">
        <f>((((H17/2)^2)*3.1415)/1000)*I17*3600</f>
        <v>586.27929600000016</v>
      </c>
      <c r="N17" s="102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</row>
    <row r="18" spans="1:92">
      <c r="A18" s="74"/>
      <c r="B18" s="41">
        <v>20</v>
      </c>
      <c r="C18" s="154">
        <f>Dimensions!F6</f>
        <v>25.4</v>
      </c>
      <c r="D18" s="35">
        <f>Dimensions!G6</f>
        <v>1.2</v>
      </c>
      <c r="E18" s="151">
        <f t="shared" ref="E18:E24" si="2">(C18-2*D18)</f>
        <v>23</v>
      </c>
      <c r="F18" s="161">
        <f>Dimensions!B6</f>
        <v>25</v>
      </c>
      <c r="G18" s="162">
        <f>Dimensions!C23</f>
        <v>3.5</v>
      </c>
      <c r="H18" s="164">
        <f t="shared" si="1"/>
        <v>18</v>
      </c>
      <c r="I18" s="117">
        <v>1</v>
      </c>
      <c r="J18" s="46">
        <f t="shared" ref="J18:J28" si="3">((((E18/2)^2)*3.1415)/1000)*I18</f>
        <v>0.41546337500000002</v>
      </c>
      <c r="K18" s="172">
        <f t="shared" ref="K18:K28" si="4">((((H18/2)^2)*3.1415)/1000)*I18</f>
        <v>0.25446150000000001</v>
      </c>
      <c r="L18" s="48">
        <f t="shared" ref="L18:L28" si="5">((((E18/2)^2)*3.1415)/1000)*I18*3600</f>
        <v>1495.6681500000002</v>
      </c>
      <c r="M18" s="174">
        <f t="shared" ref="M18:M28" si="6">((((H18/2)^2)*3.1415)/1000)*I18*3600</f>
        <v>916.06140000000005</v>
      </c>
      <c r="N18" s="102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</row>
    <row r="19" spans="1:92">
      <c r="A19" s="74"/>
      <c r="B19" s="41">
        <v>25</v>
      </c>
      <c r="C19" s="154">
        <f>Dimensions!F7</f>
        <v>31.8</v>
      </c>
      <c r="D19" s="35">
        <f>Dimensions!G7</f>
        <v>1.2</v>
      </c>
      <c r="E19" s="151">
        <f t="shared" si="2"/>
        <v>29.400000000000002</v>
      </c>
      <c r="F19" s="161">
        <f>Dimensions!B7</f>
        <v>32</v>
      </c>
      <c r="G19" s="162">
        <f>Dimensions!C24</f>
        <v>4.4000000000000004</v>
      </c>
      <c r="H19" s="163">
        <f t="shared" si="1"/>
        <v>23.2</v>
      </c>
      <c r="I19" s="117">
        <v>1</v>
      </c>
      <c r="J19" s="46">
        <f t="shared" si="3"/>
        <v>0.67884673500000015</v>
      </c>
      <c r="K19" s="172">
        <f t="shared" si="4"/>
        <v>0.42272024000000002</v>
      </c>
      <c r="L19" s="48">
        <f t="shared" si="5"/>
        <v>2443.8482460000005</v>
      </c>
      <c r="M19" s="174">
        <f t="shared" si="6"/>
        <v>1521.792864</v>
      </c>
      <c r="N19" s="102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</row>
    <row r="20" spans="1:92">
      <c r="A20" s="74"/>
      <c r="B20" s="41">
        <v>32</v>
      </c>
      <c r="C20" s="154">
        <f>Dimensions!F8</f>
        <v>38.1</v>
      </c>
      <c r="D20" s="35">
        <f>Dimensions!G8</f>
        <v>1.2</v>
      </c>
      <c r="E20" s="151">
        <f t="shared" si="2"/>
        <v>35.700000000000003</v>
      </c>
      <c r="F20" s="161">
        <f>Dimensions!B8</f>
        <v>40</v>
      </c>
      <c r="G20" s="162">
        <f>Dimensions!C25</f>
        <v>5.5</v>
      </c>
      <c r="H20" s="163">
        <f t="shared" si="1"/>
        <v>29</v>
      </c>
      <c r="I20" s="117">
        <v>1</v>
      </c>
      <c r="J20" s="46">
        <f t="shared" si="3"/>
        <v>1.0009525837500002</v>
      </c>
      <c r="K20" s="172">
        <f t="shared" si="4"/>
        <v>0.66050037500000003</v>
      </c>
      <c r="L20" s="48">
        <f t="shared" si="5"/>
        <v>3603.4293015000007</v>
      </c>
      <c r="M20" s="174">
        <f t="shared" si="6"/>
        <v>2377.8013500000002</v>
      </c>
      <c r="N20" s="102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</row>
    <row r="21" spans="1:92">
      <c r="A21" s="74"/>
      <c r="B21" s="41">
        <v>40</v>
      </c>
      <c r="C21" s="154">
        <f>Dimensions!F9</f>
        <v>50.8</v>
      </c>
      <c r="D21" s="35">
        <f>Dimensions!G9</f>
        <v>1.2</v>
      </c>
      <c r="E21" s="151">
        <f t="shared" si="2"/>
        <v>48.4</v>
      </c>
      <c r="F21" s="161">
        <f>Dimensions!B9</f>
        <v>50</v>
      </c>
      <c r="G21" s="162">
        <f>Dimensions!C26</f>
        <v>6.9</v>
      </c>
      <c r="H21" s="163">
        <f t="shared" si="1"/>
        <v>36.200000000000003</v>
      </c>
      <c r="I21" s="117">
        <v>1</v>
      </c>
      <c r="J21" s="46">
        <f t="shared" si="3"/>
        <v>1.8397880600000001</v>
      </c>
      <c r="K21" s="172">
        <f t="shared" si="4"/>
        <v>1.0291868150000003</v>
      </c>
      <c r="L21" s="48">
        <f t="shared" si="5"/>
        <v>6623.237016</v>
      </c>
      <c r="M21" s="174">
        <f t="shared" si="6"/>
        <v>3705.0725340000013</v>
      </c>
      <c r="N21" s="102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</row>
    <row r="22" spans="1:92">
      <c r="A22" s="74"/>
      <c r="B22" s="41">
        <v>50</v>
      </c>
      <c r="C22" s="154">
        <f>Dimensions!F10</f>
        <v>63.5</v>
      </c>
      <c r="D22" s="35">
        <f>Dimensions!G10</f>
        <v>1.2</v>
      </c>
      <c r="E22" s="151">
        <f t="shared" si="2"/>
        <v>61.1</v>
      </c>
      <c r="F22" s="161">
        <f>Dimensions!B10</f>
        <v>63</v>
      </c>
      <c r="G22" s="162">
        <f>Dimensions!C27</f>
        <v>8.6</v>
      </c>
      <c r="H22" s="163">
        <f t="shared" si="1"/>
        <v>45.8</v>
      </c>
      <c r="I22" s="117">
        <v>1.6</v>
      </c>
      <c r="J22" s="46">
        <f t="shared" si="3"/>
        <v>4.6911516860000004</v>
      </c>
      <c r="K22" s="172">
        <f t="shared" si="4"/>
        <v>2.635894424</v>
      </c>
      <c r="L22" s="48">
        <f t="shared" si="5"/>
        <v>16888.146069600003</v>
      </c>
      <c r="M22" s="174">
        <f t="shared" si="6"/>
        <v>9489.2199263999992</v>
      </c>
      <c r="N22" s="102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</row>
    <row r="23" spans="1:92">
      <c r="A23" s="74"/>
      <c r="B23" s="41">
        <v>65</v>
      </c>
      <c r="C23" s="154">
        <f>Dimensions!F11</f>
        <v>76.2</v>
      </c>
      <c r="D23" s="35">
        <f>Dimensions!G11</f>
        <v>1.6</v>
      </c>
      <c r="E23" s="151">
        <f t="shared" si="2"/>
        <v>73</v>
      </c>
      <c r="F23" s="161">
        <f>Dimensions!B11</f>
        <v>75</v>
      </c>
      <c r="G23" s="162">
        <f>Dimensions!C28</f>
        <v>10.3</v>
      </c>
      <c r="H23" s="163">
        <f t="shared" si="1"/>
        <v>54.4</v>
      </c>
      <c r="I23" s="117">
        <v>2</v>
      </c>
      <c r="J23" s="46">
        <f t="shared" si="3"/>
        <v>8.3705267500000016</v>
      </c>
      <c r="K23" s="172">
        <f t="shared" si="4"/>
        <v>4.6484147199999999</v>
      </c>
      <c r="L23" s="48">
        <f t="shared" si="5"/>
        <v>30133.896300000004</v>
      </c>
      <c r="M23" s="174">
        <f t="shared" si="6"/>
        <v>16734.292991999999</v>
      </c>
      <c r="N23" s="102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</row>
    <row r="24" spans="1:92">
      <c r="A24" s="74"/>
      <c r="B24" s="41">
        <v>80</v>
      </c>
      <c r="C24" s="154">
        <f>Dimensions!F12</f>
        <v>88.9</v>
      </c>
      <c r="D24" s="35">
        <f>Dimensions!G12</f>
        <v>1.6</v>
      </c>
      <c r="E24" s="151">
        <f t="shared" si="2"/>
        <v>85.7</v>
      </c>
      <c r="F24" s="161">
        <f>Dimensions!B12</f>
        <v>90</v>
      </c>
      <c r="G24" s="162">
        <f>Dimensions!C29</f>
        <v>12.3</v>
      </c>
      <c r="H24" s="163">
        <f t="shared" si="1"/>
        <v>65.400000000000006</v>
      </c>
      <c r="I24" s="117">
        <v>1.4</v>
      </c>
      <c r="J24" s="46">
        <f t="shared" si="3"/>
        <v>8.0754503672500011</v>
      </c>
      <c r="K24" s="172">
        <f t="shared" si="4"/>
        <v>4.7028443490000011</v>
      </c>
      <c r="L24" s="48">
        <f t="shared" si="5"/>
        <v>29071.621322100003</v>
      </c>
      <c r="M24" s="174">
        <f t="shared" si="6"/>
        <v>16930.239656400005</v>
      </c>
      <c r="N24" s="102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</row>
    <row r="25" spans="1:92">
      <c r="A25" s="74"/>
      <c r="B25" s="41">
        <v>100</v>
      </c>
      <c r="C25" s="155">
        <f>Dimensions!F13</f>
        <v>101.6</v>
      </c>
      <c r="D25" s="35">
        <f>Dimensions!G13</f>
        <v>1.6</v>
      </c>
      <c r="E25" s="34">
        <f t="shared" si="0"/>
        <v>98.399999999999991</v>
      </c>
      <c r="F25" s="161">
        <f>Dimensions!B13</f>
        <v>110</v>
      </c>
      <c r="G25" s="162">
        <f>Dimensions!C30</f>
        <v>15.1</v>
      </c>
      <c r="H25" s="163">
        <f t="shared" si="1"/>
        <v>79.8</v>
      </c>
      <c r="I25" s="117">
        <v>1</v>
      </c>
      <c r="J25" s="46">
        <f t="shared" si="3"/>
        <v>7.6044405599999978</v>
      </c>
      <c r="K25" s="172">
        <f t="shared" si="4"/>
        <v>5.0012994150000001</v>
      </c>
      <c r="L25" s="48">
        <f t="shared" si="5"/>
        <v>27375.986015999992</v>
      </c>
      <c r="M25" s="174">
        <f t="shared" si="6"/>
        <v>18004.677894</v>
      </c>
      <c r="N25" s="102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</row>
    <row r="26" spans="1:92">
      <c r="A26" s="74"/>
      <c r="B26" s="41">
        <v>125</v>
      </c>
      <c r="C26" s="155">
        <f>Dimensions!F14</f>
        <v>127</v>
      </c>
      <c r="D26" s="35">
        <f>Dimensions!G14</f>
        <v>1.6</v>
      </c>
      <c r="E26" s="34">
        <f t="shared" si="0"/>
        <v>123.8</v>
      </c>
      <c r="F26" s="161">
        <f>Dimensions!B14</f>
        <v>125</v>
      </c>
      <c r="G26" s="162">
        <f>Dimensions!C31</f>
        <v>17.100000000000001</v>
      </c>
      <c r="H26" s="163">
        <f t="shared" si="1"/>
        <v>90.8</v>
      </c>
      <c r="I26" s="117">
        <v>1</v>
      </c>
      <c r="J26" s="46">
        <f t="shared" si="3"/>
        <v>12.037002814999999</v>
      </c>
      <c r="K26" s="172">
        <f t="shared" si="4"/>
        <v>6.4751341399999998</v>
      </c>
      <c r="L26" s="48">
        <f t="shared" si="5"/>
        <v>43333.210134000001</v>
      </c>
      <c r="M26" s="174">
        <f t="shared" si="6"/>
        <v>23310.482904</v>
      </c>
      <c r="N26" s="102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</row>
    <row r="27" spans="1:92">
      <c r="A27" s="74"/>
      <c r="B27" s="41">
        <v>150</v>
      </c>
      <c r="C27" s="155">
        <f>Dimensions!F15</f>
        <v>152.4</v>
      </c>
      <c r="D27" s="35">
        <f>Dimensions!G15</f>
        <v>2</v>
      </c>
      <c r="E27" s="34">
        <f t="shared" si="0"/>
        <v>148.4</v>
      </c>
      <c r="F27" s="161">
        <f>Dimensions!B15</f>
        <v>160</v>
      </c>
      <c r="G27" s="162">
        <f>Dimensions!C32</f>
        <v>21.9</v>
      </c>
      <c r="H27" s="163">
        <f t="shared" si="1"/>
        <v>116.2</v>
      </c>
      <c r="I27" s="117">
        <v>1</v>
      </c>
      <c r="J27" s="46">
        <f t="shared" si="3"/>
        <v>17.295968060000003</v>
      </c>
      <c r="K27" s="172">
        <f t="shared" si="4"/>
        <v>10.604478815</v>
      </c>
      <c r="L27" s="48">
        <f t="shared" si="5"/>
        <v>62265.485016000013</v>
      </c>
      <c r="M27" s="174">
        <f t="shared" si="6"/>
        <v>38176.123734000001</v>
      </c>
      <c r="N27" s="102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</row>
    <row r="28" spans="1:92" ht="13.5" thickBot="1">
      <c r="A28" s="74"/>
      <c r="B28" s="42">
        <v>200</v>
      </c>
      <c r="C28" s="156">
        <f>Dimensions!F16</f>
        <v>203.2</v>
      </c>
      <c r="D28" s="36">
        <f>Dimensions!G16</f>
        <v>2</v>
      </c>
      <c r="E28" s="37">
        <f t="shared" si="0"/>
        <v>199.2</v>
      </c>
      <c r="F28" s="165">
        <f>Dimensions!B16</f>
        <v>200</v>
      </c>
      <c r="G28" s="166">
        <f>Dimensions!C33</f>
        <v>27.4</v>
      </c>
      <c r="H28" s="167">
        <f t="shared" si="1"/>
        <v>145.19999999999999</v>
      </c>
      <c r="I28" s="147">
        <v>1</v>
      </c>
      <c r="J28" s="115">
        <f t="shared" si="3"/>
        <v>31.164182639999996</v>
      </c>
      <c r="K28" s="173">
        <f t="shared" si="4"/>
        <v>16.558092539999997</v>
      </c>
      <c r="L28" s="116">
        <f t="shared" si="5"/>
        <v>112191.05750399998</v>
      </c>
      <c r="M28" s="175">
        <f t="shared" si="6"/>
        <v>59609.133143999992</v>
      </c>
      <c r="N28" s="102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</row>
    <row r="29" spans="1:92">
      <c r="A29" s="74"/>
      <c r="B29" s="49"/>
      <c r="C29" s="75"/>
      <c r="D29" s="76"/>
      <c r="E29" s="76"/>
      <c r="F29" s="76"/>
      <c r="G29" s="76"/>
      <c r="H29" s="76"/>
      <c r="I29" s="77"/>
      <c r="J29" s="99"/>
      <c r="K29" s="5"/>
      <c r="L29" s="78"/>
      <c r="M29" s="244"/>
      <c r="N29" s="245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</row>
    <row r="30" spans="1:92" ht="13.5" thickBot="1">
      <c r="A30" s="74"/>
      <c r="B30" s="49"/>
      <c r="C30" s="75"/>
      <c r="D30" s="76"/>
      <c r="E30" s="76"/>
      <c r="F30" s="76"/>
      <c r="G30" s="76"/>
      <c r="H30" s="76"/>
      <c r="I30" s="77"/>
      <c r="J30" s="99"/>
      <c r="K30" s="5"/>
      <c r="L30" s="78"/>
      <c r="M30" s="244"/>
      <c r="N30" s="245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</row>
    <row r="31" spans="1:92">
      <c r="A31" s="74"/>
      <c r="B31" s="52" t="s">
        <v>30</v>
      </c>
      <c r="C31" s="58" t="s">
        <v>24</v>
      </c>
      <c r="D31" s="53" t="s">
        <v>26</v>
      </c>
      <c r="E31" s="54" t="s">
        <v>27</v>
      </c>
      <c r="F31" s="246"/>
      <c r="G31" s="247"/>
      <c r="H31" s="247"/>
      <c r="I31" s="247"/>
      <c r="J31" s="247"/>
      <c r="K31" s="247"/>
      <c r="L31" s="248"/>
      <c r="M31" s="244"/>
      <c r="N31" s="245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</row>
    <row r="32" spans="1:92" ht="14.25" customHeight="1">
      <c r="A32" s="74"/>
      <c r="B32" s="55">
        <v>0.72</v>
      </c>
      <c r="C32" s="60">
        <f>B32*1000</f>
        <v>720</v>
      </c>
      <c r="D32" s="56">
        <f>B32*1000/60</f>
        <v>12</v>
      </c>
      <c r="E32" s="57">
        <f>B32*1000/3600</f>
        <v>0.2</v>
      </c>
      <c r="F32" s="249" t="s">
        <v>73</v>
      </c>
      <c r="G32" s="250"/>
      <c r="H32" s="250"/>
      <c r="I32" s="250"/>
      <c r="J32" s="250"/>
      <c r="K32" s="250"/>
      <c r="L32" s="251"/>
      <c r="M32" s="244"/>
      <c r="N32" s="245"/>
      <c r="O32" s="139"/>
      <c r="P32" s="139"/>
      <c r="Q32" s="139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</row>
    <row r="33" spans="1:92" ht="14.25" customHeight="1">
      <c r="A33" s="74"/>
      <c r="B33" s="64">
        <f>C33/1000</f>
        <v>0.72</v>
      </c>
      <c r="C33" s="67">
        <v>720</v>
      </c>
      <c r="D33" s="62">
        <f>C33/60</f>
        <v>12</v>
      </c>
      <c r="E33" s="63">
        <f>C33/3600</f>
        <v>0.2</v>
      </c>
      <c r="F33" s="239" t="s">
        <v>51</v>
      </c>
      <c r="G33" s="242"/>
      <c r="H33" s="242"/>
      <c r="I33" s="242"/>
      <c r="J33" s="242"/>
      <c r="K33" s="242"/>
      <c r="L33" s="243"/>
      <c r="M33" s="244"/>
      <c r="N33" s="245"/>
      <c r="O33" s="139"/>
      <c r="P33" s="139"/>
      <c r="Q33" s="139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</row>
    <row r="34" spans="1:92" ht="14.25" customHeight="1">
      <c r="A34" s="74"/>
      <c r="B34" s="64">
        <f>D34*60/1000</f>
        <v>0.9</v>
      </c>
      <c r="C34" s="61">
        <f>D34*60</f>
        <v>900</v>
      </c>
      <c r="D34" s="66">
        <v>15</v>
      </c>
      <c r="E34" s="63">
        <f>D34/60</f>
        <v>0.25</v>
      </c>
      <c r="F34" s="252" t="s">
        <v>68</v>
      </c>
      <c r="G34" s="253"/>
      <c r="H34" s="253"/>
      <c r="I34" s="253"/>
      <c r="J34" s="253"/>
      <c r="K34" s="253"/>
      <c r="L34" s="254"/>
      <c r="M34" s="244"/>
      <c r="N34" s="245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</row>
    <row r="35" spans="1:92" ht="14.25" customHeight="1">
      <c r="A35" s="74"/>
      <c r="B35" s="140">
        <f>E35*3600/1000</f>
        <v>6.66</v>
      </c>
      <c r="C35" s="141">
        <f>E35*3600</f>
        <v>6660</v>
      </c>
      <c r="D35" s="142">
        <f>E35*60</f>
        <v>111</v>
      </c>
      <c r="E35" s="143">
        <v>1.85</v>
      </c>
      <c r="F35" s="70"/>
      <c r="G35" s="70"/>
      <c r="H35" s="70"/>
      <c r="I35" s="255" t="s">
        <v>3</v>
      </c>
      <c r="J35" s="256"/>
      <c r="K35" s="257"/>
      <c r="L35" s="100"/>
      <c r="M35" s="244"/>
      <c r="N35" s="245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</row>
    <row r="36" spans="1:92" ht="14.25" customHeight="1" thickBot="1">
      <c r="A36" s="74"/>
      <c r="B36" s="144"/>
      <c r="C36" s="145"/>
      <c r="D36" s="146"/>
      <c r="E36" s="146"/>
      <c r="F36" s="14"/>
      <c r="G36" s="14"/>
      <c r="H36" s="14"/>
      <c r="I36" s="14"/>
      <c r="J36" s="14"/>
      <c r="K36" s="14"/>
      <c r="L36" s="68"/>
      <c r="M36" s="244"/>
      <c r="N36" s="245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</row>
    <row r="37" spans="1:92" ht="13.5" thickBot="1">
      <c r="A37" s="74"/>
      <c r="B37" s="106"/>
      <c r="C37" s="79"/>
      <c r="D37" s="79"/>
      <c r="E37" s="79"/>
      <c r="F37" s="79"/>
      <c r="G37" s="79"/>
      <c r="H37" s="80"/>
      <c r="I37" s="81"/>
      <c r="J37" s="82"/>
      <c r="K37" s="83"/>
      <c r="L37" s="83"/>
      <c r="M37" s="244"/>
      <c r="N37" s="245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</row>
    <row r="38" spans="1:92" ht="13.5" thickBot="1">
      <c r="A38" s="74"/>
      <c r="B38" s="38"/>
      <c r="C38" s="220" t="str">
        <f>C14</f>
        <v>Copper pipe</v>
      </c>
      <c r="D38" s="221"/>
      <c r="E38" s="222"/>
      <c r="F38" s="258" t="str">
        <f>F14</f>
        <v>aquatherm green pipe MF</v>
      </c>
      <c r="G38" s="224"/>
      <c r="H38" s="225"/>
      <c r="I38" s="26" t="str">
        <f t="shared" ref="I38:L39" si="7">J14</f>
        <v>Copper pipe</v>
      </c>
      <c r="J38" s="169" t="str">
        <f t="shared" si="7"/>
        <v>aquatherm green pipe MF</v>
      </c>
      <c r="K38" s="26" t="str">
        <f t="shared" si="7"/>
        <v>Copper pipe</v>
      </c>
      <c r="L38" s="169" t="str">
        <f t="shared" si="7"/>
        <v>aquatherm green pipe MF</v>
      </c>
      <c r="M38" s="244"/>
      <c r="N38" s="245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</row>
    <row r="39" spans="1:92" ht="13.5" thickBot="1">
      <c r="A39" s="74"/>
      <c r="B39" s="39" t="s">
        <v>20</v>
      </c>
      <c r="C39" s="220" t="str">
        <f>C15</f>
        <v>AS 1432 : 2000 type B</v>
      </c>
      <c r="D39" s="221"/>
      <c r="E39" s="222"/>
      <c r="F39" s="278" t="str">
        <f>F15</f>
        <v>SDR7.4</v>
      </c>
      <c r="G39" s="272"/>
      <c r="H39" s="273"/>
      <c r="I39" s="26" t="str">
        <f t="shared" si="7"/>
        <v>AS 1432 : 2000 type B</v>
      </c>
      <c r="J39" s="176" t="str">
        <f t="shared" si="7"/>
        <v>SDR7.4</v>
      </c>
      <c r="K39" s="26" t="str">
        <f t="shared" si="7"/>
        <v>AS 1432 : 2000 type B</v>
      </c>
      <c r="L39" s="176" t="str">
        <f t="shared" si="7"/>
        <v>SDR7.4</v>
      </c>
      <c r="M39" s="244"/>
      <c r="N39" s="245"/>
      <c r="O39" s="191" t="s">
        <v>69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</row>
    <row r="40" spans="1:92" ht="15.75" thickBot="1">
      <c r="A40" s="74"/>
      <c r="B40" s="38" t="s">
        <v>0</v>
      </c>
      <c r="C40" s="65" t="s">
        <v>17</v>
      </c>
      <c r="D40" s="30" t="s">
        <v>21</v>
      </c>
      <c r="E40" s="31" t="s">
        <v>22</v>
      </c>
      <c r="F40" s="158" t="s">
        <v>1</v>
      </c>
      <c r="G40" s="159" t="s">
        <v>21</v>
      </c>
      <c r="H40" s="160" t="s">
        <v>22</v>
      </c>
      <c r="I40" s="28" t="s">
        <v>27</v>
      </c>
      <c r="J40" s="170" t="s">
        <v>27</v>
      </c>
      <c r="K40" s="29" t="s">
        <v>25</v>
      </c>
      <c r="L40" s="171" t="s">
        <v>25</v>
      </c>
      <c r="M40" s="244"/>
      <c r="N40" s="245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</row>
    <row r="41" spans="1:92">
      <c r="A41" s="74"/>
      <c r="B41" s="40">
        <v>15</v>
      </c>
      <c r="C41" s="155">
        <f t="shared" ref="C41:E52" si="8">C17</f>
        <v>19.100000000000001</v>
      </c>
      <c r="D41" s="35">
        <f t="shared" si="8"/>
        <v>1</v>
      </c>
      <c r="E41" s="157">
        <f>E17</f>
        <v>17.100000000000001</v>
      </c>
      <c r="F41" s="161">
        <f t="shared" ref="F41:G52" si="9">F17</f>
        <v>20</v>
      </c>
      <c r="G41" s="162">
        <f t="shared" si="9"/>
        <v>2.8</v>
      </c>
      <c r="H41" s="163">
        <f t="shared" ref="H41:H52" si="10">(F41-2*G41)</f>
        <v>14.4</v>
      </c>
      <c r="I41" s="190">
        <v>1.1000000000000001</v>
      </c>
      <c r="J41" s="190">
        <v>0.2</v>
      </c>
      <c r="K41" s="46">
        <f>I41/((((E41/2)^2)*3.1415)/1000)</f>
        <v>4.789866306285834</v>
      </c>
      <c r="L41" s="172">
        <f>J41/((((H41/2)^2)*3.1415)/1000)</f>
        <v>1.2280836197224332</v>
      </c>
      <c r="M41" s="244"/>
      <c r="N41" s="245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</row>
    <row r="42" spans="1:92">
      <c r="A42" s="74"/>
      <c r="B42" s="41">
        <v>20</v>
      </c>
      <c r="C42" s="155">
        <f t="shared" si="8"/>
        <v>25.4</v>
      </c>
      <c r="D42" s="35">
        <f t="shared" si="8"/>
        <v>1.2</v>
      </c>
      <c r="E42" s="34">
        <f>E18</f>
        <v>23</v>
      </c>
      <c r="F42" s="161">
        <f t="shared" si="9"/>
        <v>25</v>
      </c>
      <c r="G42" s="162">
        <f t="shared" si="9"/>
        <v>3.5</v>
      </c>
      <c r="H42" s="163">
        <f t="shared" si="10"/>
        <v>18</v>
      </c>
      <c r="I42" s="190">
        <v>1.1000000000000001</v>
      </c>
      <c r="J42" s="190">
        <v>0.6</v>
      </c>
      <c r="K42" s="46">
        <f t="shared" ref="K42:K52" si="11">I42/((((E42/2)^2)*3.1415)/1000)</f>
        <v>2.6476461372798505</v>
      </c>
      <c r="L42" s="172">
        <f t="shared" ref="L42:L52" si="12">J42/((((H42/2)^2)*3.1415)/1000)</f>
        <v>2.3579205498670719</v>
      </c>
      <c r="M42" s="244"/>
      <c r="N42" s="245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</row>
    <row r="43" spans="1:92">
      <c r="A43" s="74"/>
      <c r="B43" s="41">
        <v>25</v>
      </c>
      <c r="C43" s="155">
        <f t="shared" si="8"/>
        <v>31.8</v>
      </c>
      <c r="D43" s="35">
        <f t="shared" si="8"/>
        <v>1.2</v>
      </c>
      <c r="E43" s="34">
        <f t="shared" si="8"/>
        <v>29.400000000000002</v>
      </c>
      <c r="F43" s="161">
        <f t="shared" si="9"/>
        <v>32</v>
      </c>
      <c r="G43" s="162">
        <f t="shared" si="9"/>
        <v>4.4000000000000004</v>
      </c>
      <c r="H43" s="163">
        <f t="shared" si="10"/>
        <v>23.2</v>
      </c>
      <c r="I43" s="190">
        <v>0.34</v>
      </c>
      <c r="J43" s="190">
        <v>0.34</v>
      </c>
      <c r="K43" s="46">
        <f t="shared" si="11"/>
        <v>0.50084942958442591</v>
      </c>
      <c r="L43" s="172">
        <f t="shared" si="12"/>
        <v>0.80431445629383636</v>
      </c>
      <c r="M43" s="244"/>
      <c r="N43" s="245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</row>
    <row r="44" spans="1:92">
      <c r="A44" s="74"/>
      <c r="B44" s="41">
        <v>32</v>
      </c>
      <c r="C44" s="155">
        <f t="shared" si="8"/>
        <v>38.1</v>
      </c>
      <c r="D44" s="35">
        <f t="shared" si="8"/>
        <v>1.2</v>
      </c>
      <c r="E44" s="34">
        <f t="shared" si="8"/>
        <v>35.700000000000003</v>
      </c>
      <c r="F44" s="161">
        <f t="shared" si="9"/>
        <v>40</v>
      </c>
      <c r="G44" s="162">
        <f t="shared" si="9"/>
        <v>5.5</v>
      </c>
      <c r="H44" s="163">
        <f t="shared" si="10"/>
        <v>29</v>
      </c>
      <c r="I44" s="190">
        <v>0.9</v>
      </c>
      <c r="J44" s="190">
        <v>0.34</v>
      </c>
      <c r="K44" s="46">
        <f t="shared" si="11"/>
        <v>0.89914349052201037</v>
      </c>
      <c r="L44" s="172">
        <f t="shared" si="12"/>
        <v>0.51476125202805523</v>
      </c>
      <c r="M44" s="244"/>
      <c r="N44" s="245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</row>
    <row r="45" spans="1:92">
      <c r="A45" s="74"/>
      <c r="B45" s="41">
        <v>40</v>
      </c>
      <c r="C45" s="155">
        <f t="shared" si="8"/>
        <v>50.8</v>
      </c>
      <c r="D45" s="35">
        <f t="shared" si="8"/>
        <v>1.2</v>
      </c>
      <c r="E45" s="34">
        <f t="shared" si="8"/>
        <v>48.4</v>
      </c>
      <c r="F45" s="161">
        <f t="shared" si="9"/>
        <v>50</v>
      </c>
      <c r="G45" s="162">
        <f t="shared" si="9"/>
        <v>6.9</v>
      </c>
      <c r="H45" s="163">
        <f t="shared" si="10"/>
        <v>36.200000000000003</v>
      </c>
      <c r="I45" s="190">
        <v>0.34</v>
      </c>
      <c r="J45" s="190">
        <v>0.9</v>
      </c>
      <c r="K45" s="46">
        <f t="shared" si="11"/>
        <v>0.18480389529215666</v>
      </c>
      <c r="L45" s="172">
        <f t="shared" si="12"/>
        <v>0.87447680720627941</v>
      </c>
      <c r="M45" s="244"/>
      <c r="N45" s="245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</row>
    <row r="46" spans="1:92">
      <c r="A46" s="74"/>
      <c r="B46" s="41">
        <v>50</v>
      </c>
      <c r="C46" s="155">
        <f t="shared" si="8"/>
        <v>63.5</v>
      </c>
      <c r="D46" s="35">
        <f t="shared" si="8"/>
        <v>1.2</v>
      </c>
      <c r="E46" s="34">
        <f t="shared" si="8"/>
        <v>61.1</v>
      </c>
      <c r="F46" s="161">
        <f t="shared" si="9"/>
        <v>63</v>
      </c>
      <c r="G46" s="162">
        <f t="shared" si="9"/>
        <v>8.6</v>
      </c>
      <c r="H46" s="163">
        <f t="shared" si="10"/>
        <v>45.8</v>
      </c>
      <c r="I46" s="190">
        <v>0.34</v>
      </c>
      <c r="J46" s="190">
        <v>0.34</v>
      </c>
      <c r="K46" s="46">
        <f t="shared" si="11"/>
        <v>0.11596299510490822</v>
      </c>
      <c r="L46" s="172">
        <f t="shared" si="12"/>
        <v>0.20638155877824341</v>
      </c>
      <c r="M46" s="244"/>
      <c r="N46" s="245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</row>
    <row r="47" spans="1:92">
      <c r="A47" s="74"/>
      <c r="B47" s="41">
        <v>65</v>
      </c>
      <c r="C47" s="155">
        <f t="shared" si="8"/>
        <v>76.2</v>
      </c>
      <c r="D47" s="35">
        <f t="shared" si="8"/>
        <v>1.6</v>
      </c>
      <c r="E47" s="34">
        <f t="shared" si="8"/>
        <v>73</v>
      </c>
      <c r="F47" s="161">
        <f t="shared" si="9"/>
        <v>75</v>
      </c>
      <c r="G47" s="162">
        <f t="shared" si="9"/>
        <v>10.3</v>
      </c>
      <c r="H47" s="163">
        <f t="shared" si="10"/>
        <v>54.4</v>
      </c>
      <c r="I47" s="190">
        <v>0.34</v>
      </c>
      <c r="J47" s="190">
        <v>0.34</v>
      </c>
      <c r="K47" s="46">
        <f t="shared" si="11"/>
        <v>8.1237420333194671E-2</v>
      </c>
      <c r="L47" s="172">
        <f t="shared" si="12"/>
        <v>0.14628643117281928</v>
      </c>
      <c r="M47" s="244"/>
      <c r="N47" s="245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</row>
    <row r="48" spans="1:92">
      <c r="A48" s="74"/>
      <c r="B48" s="41">
        <v>80</v>
      </c>
      <c r="C48" s="155">
        <f t="shared" si="8"/>
        <v>88.9</v>
      </c>
      <c r="D48" s="35">
        <f t="shared" si="8"/>
        <v>1.6</v>
      </c>
      <c r="E48" s="34">
        <f t="shared" si="8"/>
        <v>85.7</v>
      </c>
      <c r="F48" s="161">
        <f t="shared" si="9"/>
        <v>90</v>
      </c>
      <c r="G48" s="162">
        <f t="shared" si="9"/>
        <v>12.3</v>
      </c>
      <c r="H48" s="163">
        <f t="shared" si="10"/>
        <v>65.400000000000006</v>
      </c>
      <c r="I48" s="190">
        <v>0.34</v>
      </c>
      <c r="J48" s="190">
        <v>0.34</v>
      </c>
      <c r="K48" s="46">
        <f t="shared" si="11"/>
        <v>5.8944080930819487E-2</v>
      </c>
      <c r="L48" s="172">
        <f t="shared" si="12"/>
        <v>0.10121534217929522</v>
      </c>
      <c r="M48" s="244"/>
      <c r="N48" s="245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</row>
    <row r="49" spans="1:92">
      <c r="A49" s="74"/>
      <c r="B49" s="41">
        <v>100</v>
      </c>
      <c r="C49" s="155">
        <f t="shared" si="8"/>
        <v>101.6</v>
      </c>
      <c r="D49" s="35">
        <f t="shared" si="8"/>
        <v>1.6</v>
      </c>
      <c r="E49" s="34">
        <f t="shared" si="8"/>
        <v>98.399999999999991</v>
      </c>
      <c r="F49" s="161">
        <f t="shared" si="9"/>
        <v>110</v>
      </c>
      <c r="G49" s="162">
        <f t="shared" si="9"/>
        <v>15.1</v>
      </c>
      <c r="H49" s="163">
        <f t="shared" si="10"/>
        <v>79.8</v>
      </c>
      <c r="I49" s="190">
        <v>0.34</v>
      </c>
      <c r="J49" s="190">
        <v>0.34</v>
      </c>
      <c r="K49" s="46">
        <f t="shared" si="11"/>
        <v>4.4710718338496699E-2</v>
      </c>
      <c r="L49" s="172">
        <f t="shared" si="12"/>
        <v>6.7982332547470575E-2</v>
      </c>
      <c r="M49" s="244"/>
      <c r="N49" s="245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</row>
    <row r="50" spans="1:92">
      <c r="A50" s="74"/>
      <c r="B50" s="41">
        <v>125</v>
      </c>
      <c r="C50" s="155">
        <f t="shared" si="8"/>
        <v>127</v>
      </c>
      <c r="D50" s="35">
        <f t="shared" si="8"/>
        <v>1.6</v>
      </c>
      <c r="E50" s="34">
        <f t="shared" si="8"/>
        <v>123.8</v>
      </c>
      <c r="F50" s="161">
        <f t="shared" si="9"/>
        <v>125</v>
      </c>
      <c r="G50" s="162">
        <f t="shared" si="9"/>
        <v>17.100000000000001</v>
      </c>
      <c r="H50" s="163">
        <f t="shared" si="10"/>
        <v>90.8</v>
      </c>
      <c r="I50" s="190">
        <v>0.34</v>
      </c>
      <c r="J50" s="190">
        <v>0.34</v>
      </c>
      <c r="K50" s="46">
        <f t="shared" si="11"/>
        <v>2.8246234151935775E-2</v>
      </c>
      <c r="L50" s="172">
        <f t="shared" si="12"/>
        <v>5.2508564710599191E-2</v>
      </c>
      <c r="M50" s="244"/>
      <c r="N50" s="245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</row>
    <row r="51" spans="1:92">
      <c r="A51" s="74"/>
      <c r="B51" s="41">
        <v>150</v>
      </c>
      <c r="C51" s="155">
        <f t="shared" si="8"/>
        <v>152.4</v>
      </c>
      <c r="D51" s="35">
        <f t="shared" si="8"/>
        <v>2</v>
      </c>
      <c r="E51" s="34">
        <f t="shared" si="8"/>
        <v>148.4</v>
      </c>
      <c r="F51" s="161">
        <f t="shared" si="9"/>
        <v>160</v>
      </c>
      <c r="G51" s="162">
        <f t="shared" si="9"/>
        <v>21.9</v>
      </c>
      <c r="H51" s="163">
        <f t="shared" si="10"/>
        <v>116.2</v>
      </c>
      <c r="I51" s="190">
        <v>0.34</v>
      </c>
      <c r="J51" s="190">
        <v>0.34</v>
      </c>
      <c r="K51" s="46">
        <f t="shared" si="11"/>
        <v>1.9657760630716611E-2</v>
      </c>
      <c r="L51" s="172">
        <f t="shared" si="12"/>
        <v>3.2061924582193625E-2</v>
      </c>
      <c r="M51" s="244"/>
      <c r="N51" s="245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</row>
    <row r="52" spans="1:92" ht="13.5" thickBot="1">
      <c r="A52" s="74"/>
      <c r="B52" s="41">
        <v>200</v>
      </c>
      <c r="C52" s="155">
        <f t="shared" si="8"/>
        <v>203.2</v>
      </c>
      <c r="D52" s="35">
        <f t="shared" si="8"/>
        <v>2</v>
      </c>
      <c r="E52" s="34">
        <f t="shared" si="8"/>
        <v>199.2</v>
      </c>
      <c r="F52" s="161">
        <f t="shared" si="9"/>
        <v>200</v>
      </c>
      <c r="G52" s="162">
        <f t="shared" si="9"/>
        <v>27.4</v>
      </c>
      <c r="H52" s="163">
        <f t="shared" si="10"/>
        <v>145.19999999999999</v>
      </c>
      <c r="I52" s="190">
        <v>0.34</v>
      </c>
      <c r="J52" s="190">
        <v>0.34</v>
      </c>
      <c r="K52" s="46">
        <f t="shared" si="11"/>
        <v>1.0909960448107554E-2</v>
      </c>
      <c r="L52" s="172">
        <f t="shared" si="12"/>
        <v>2.0533766143572964E-2</v>
      </c>
      <c r="M52" s="244"/>
      <c r="N52" s="245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</row>
    <row r="53" spans="1:92" ht="13.5" thickBot="1">
      <c r="A53" s="74"/>
      <c r="B53" s="177"/>
      <c r="C53" s="178"/>
      <c r="D53" s="178"/>
      <c r="E53" s="178"/>
      <c r="F53" s="177"/>
      <c r="G53" s="177"/>
      <c r="H53" s="178"/>
      <c r="I53" s="179"/>
      <c r="J53" s="179"/>
      <c r="K53" s="180"/>
      <c r="L53" s="180"/>
      <c r="M53" s="148"/>
      <c r="N53" s="149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</row>
    <row r="54" spans="1:92">
      <c r="A54" s="74"/>
      <c r="B54" s="277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9"/>
      <c r="N54" s="101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</row>
    <row r="55" spans="1:92">
      <c r="A55" s="74"/>
      <c r="B55" s="260" t="s">
        <v>53</v>
      </c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2"/>
      <c r="N55" s="184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</row>
    <row r="56" spans="1:92">
      <c r="A56" s="74"/>
      <c r="B56" s="263" t="s">
        <v>79</v>
      </c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5"/>
      <c r="N56" s="184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</row>
    <row r="57" spans="1:92">
      <c r="A57" s="74"/>
      <c r="B57" s="182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3"/>
      <c r="N57" s="101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</row>
    <row r="58" spans="1:92" ht="24.75" customHeight="1">
      <c r="A58" s="108"/>
      <c r="B58" s="12"/>
      <c r="C58" s="84"/>
      <c r="D58" s="84"/>
      <c r="E58" s="84"/>
      <c r="F58" s="84"/>
      <c r="G58" s="84"/>
      <c r="H58" s="84"/>
      <c r="I58" s="199" t="s">
        <v>78</v>
      </c>
      <c r="J58" s="200"/>
      <c r="K58" s="84"/>
      <c r="L58" s="84"/>
      <c r="M58" s="85"/>
      <c r="N58" s="101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</row>
    <row r="59" spans="1:92" ht="15.75" customHeight="1">
      <c r="A59" s="108"/>
      <c r="B59" s="12"/>
      <c r="C59" s="86"/>
      <c r="D59" s="86"/>
      <c r="E59" s="86"/>
      <c r="F59" s="86"/>
      <c r="G59" s="86"/>
      <c r="H59" s="86"/>
      <c r="I59" s="201" t="s">
        <v>31</v>
      </c>
      <c r="J59" s="202"/>
      <c r="K59" s="86"/>
      <c r="L59" s="86"/>
      <c r="M59" s="87"/>
      <c r="N59" s="101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</row>
    <row r="60" spans="1:92">
      <c r="A60" s="108"/>
      <c r="B60" s="12"/>
      <c r="C60" s="93"/>
      <c r="D60" s="93"/>
      <c r="E60" s="93"/>
      <c r="F60" s="93"/>
      <c r="G60" s="93"/>
      <c r="H60" s="93"/>
      <c r="I60" s="203" t="s">
        <v>32</v>
      </c>
      <c r="J60" s="204"/>
      <c r="K60" s="93"/>
      <c r="L60" s="93"/>
      <c r="M60" s="94"/>
      <c r="N60" s="101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</row>
    <row r="61" spans="1:92" ht="16.5" customHeight="1">
      <c r="A61" s="108"/>
      <c r="B61" s="12"/>
      <c r="C61" s="95"/>
      <c r="D61" s="95"/>
      <c r="E61" s="95"/>
      <c r="F61" s="95"/>
      <c r="G61" s="95"/>
      <c r="H61" s="95"/>
      <c r="I61" s="205" t="s">
        <v>33</v>
      </c>
      <c r="J61" s="206"/>
      <c r="K61" s="95"/>
      <c r="L61" s="95"/>
      <c r="M61" s="96"/>
      <c r="N61" s="101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</row>
    <row r="62" spans="1:92" ht="18" customHeight="1">
      <c r="A62" s="74"/>
      <c r="B62" s="12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8"/>
      <c r="N62" s="101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</row>
    <row r="63" spans="1:92" ht="20.25" customHeight="1" thickBot="1">
      <c r="A63" s="74"/>
      <c r="B63" s="88"/>
      <c r="C63" s="15"/>
      <c r="D63" s="89"/>
      <c r="E63" s="50"/>
      <c r="F63" s="90"/>
      <c r="G63" s="91"/>
      <c r="H63" s="92"/>
      <c r="I63" s="15"/>
      <c r="J63" s="50"/>
      <c r="K63" s="50"/>
      <c r="L63" s="50"/>
      <c r="M63" s="51"/>
      <c r="N63" s="101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</row>
    <row r="64" spans="1:92" ht="18.75" thickBot="1">
      <c r="A64" s="109"/>
      <c r="B64" s="103"/>
      <c r="C64" s="83"/>
      <c r="D64" s="104"/>
      <c r="E64" s="105"/>
      <c r="F64" s="103"/>
      <c r="G64" s="83"/>
      <c r="H64" s="106"/>
      <c r="I64" s="83"/>
      <c r="J64" s="106"/>
      <c r="K64" s="106"/>
      <c r="L64" s="106"/>
      <c r="M64" s="106"/>
      <c r="N64" s="107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</row>
    <row r="65" spans="2:10" s="128" customFormat="1">
      <c r="B65" s="136"/>
      <c r="C65" s="136"/>
      <c r="D65" s="137"/>
      <c r="E65" s="137"/>
      <c r="F65" s="137"/>
      <c r="G65" s="137"/>
      <c r="H65" s="137"/>
      <c r="I65" s="137"/>
      <c r="J65" s="138"/>
    </row>
    <row r="66" spans="2:10" s="128" customFormat="1">
      <c r="B66" s="136"/>
      <c r="C66" s="136"/>
      <c r="D66" s="137"/>
      <c r="E66" s="137"/>
      <c r="F66" s="137"/>
      <c r="G66" s="137"/>
      <c r="H66" s="137"/>
      <c r="I66" s="137"/>
      <c r="J66" s="138"/>
    </row>
    <row r="67" spans="2:10" s="128" customFormat="1">
      <c r="B67" s="136"/>
      <c r="C67" s="136"/>
      <c r="D67" s="137"/>
      <c r="E67" s="137"/>
      <c r="F67" s="137"/>
      <c r="G67" s="137"/>
      <c r="H67" s="137"/>
      <c r="I67" s="137"/>
      <c r="J67" s="138"/>
    </row>
    <row r="68" spans="2:10" s="128" customFormat="1">
      <c r="B68" s="136"/>
      <c r="C68" s="136"/>
      <c r="D68" s="137"/>
      <c r="E68" s="137"/>
      <c r="F68" s="137"/>
      <c r="G68" s="137"/>
      <c r="H68" s="137"/>
      <c r="I68" s="137"/>
      <c r="J68" s="138"/>
    </row>
    <row r="69" spans="2:10" s="128" customFormat="1">
      <c r="B69" s="136"/>
      <c r="C69" s="136"/>
      <c r="D69" s="137"/>
      <c r="E69" s="137"/>
      <c r="F69" s="137"/>
      <c r="G69" s="137"/>
      <c r="H69" s="137"/>
      <c r="I69" s="137"/>
      <c r="J69" s="138"/>
    </row>
    <row r="70" spans="2:10" s="128" customFormat="1">
      <c r="B70" s="136"/>
      <c r="C70" s="136"/>
      <c r="D70" s="137"/>
      <c r="E70" s="137"/>
      <c r="F70" s="137"/>
      <c r="G70" s="137"/>
      <c r="H70" s="137"/>
      <c r="I70" s="137"/>
      <c r="J70" s="138"/>
    </row>
    <row r="71" spans="2:10" s="128" customFormat="1">
      <c r="B71" s="136"/>
      <c r="C71" s="136"/>
      <c r="D71" s="137"/>
      <c r="E71" s="137"/>
      <c r="F71" s="137"/>
      <c r="G71" s="137"/>
      <c r="H71" s="137"/>
      <c r="I71" s="137"/>
      <c r="J71" s="138"/>
    </row>
    <row r="72" spans="2:10" s="128" customFormat="1">
      <c r="B72" s="136"/>
      <c r="C72" s="136"/>
      <c r="D72" s="137"/>
      <c r="E72" s="137"/>
      <c r="F72" s="137"/>
      <c r="G72" s="137"/>
      <c r="H72" s="137"/>
      <c r="I72" s="137"/>
      <c r="J72" s="138"/>
    </row>
    <row r="73" spans="2:10" s="128" customFormat="1">
      <c r="B73" s="136"/>
      <c r="C73" s="136"/>
      <c r="D73" s="137"/>
      <c r="E73" s="137"/>
      <c r="F73" s="137"/>
      <c r="G73" s="137"/>
      <c r="H73" s="137"/>
      <c r="I73" s="137"/>
      <c r="J73" s="138"/>
    </row>
    <row r="74" spans="2:10" s="128" customFormat="1">
      <c r="B74" s="136"/>
      <c r="C74" s="136"/>
      <c r="D74" s="137"/>
      <c r="E74" s="137"/>
      <c r="F74" s="137"/>
      <c r="G74" s="137"/>
      <c r="H74" s="137"/>
      <c r="I74" s="137"/>
      <c r="J74" s="138"/>
    </row>
    <row r="75" spans="2:10" s="128" customFormat="1">
      <c r="B75" s="136"/>
      <c r="C75" s="136"/>
      <c r="D75" s="137"/>
      <c r="E75" s="137"/>
      <c r="F75" s="137"/>
      <c r="G75" s="137"/>
      <c r="H75" s="137"/>
      <c r="I75" s="137"/>
      <c r="J75" s="138"/>
    </row>
    <row r="76" spans="2:10" s="128" customFormat="1">
      <c r="B76" s="136"/>
      <c r="C76" s="136"/>
      <c r="D76" s="137"/>
      <c r="E76" s="137"/>
      <c r="F76" s="137"/>
      <c r="G76" s="137"/>
      <c r="H76" s="137"/>
      <c r="I76" s="137"/>
      <c r="J76" s="138"/>
    </row>
    <row r="77" spans="2:10" s="128" customFormat="1">
      <c r="B77" s="136"/>
      <c r="C77" s="136"/>
      <c r="D77" s="137"/>
      <c r="E77" s="137"/>
      <c r="F77" s="137"/>
      <c r="G77" s="137"/>
      <c r="H77" s="137"/>
      <c r="I77" s="137"/>
      <c r="J77" s="138"/>
    </row>
    <row r="78" spans="2:10" s="128" customFormat="1">
      <c r="B78" s="136"/>
      <c r="C78" s="136"/>
      <c r="D78" s="137"/>
      <c r="E78" s="137"/>
      <c r="F78" s="137"/>
      <c r="G78" s="137"/>
      <c r="H78" s="137"/>
      <c r="I78" s="137"/>
      <c r="J78" s="138"/>
    </row>
    <row r="79" spans="2:10" s="128" customFormat="1">
      <c r="B79" s="136"/>
      <c r="C79" s="136"/>
      <c r="D79" s="137"/>
      <c r="E79" s="137"/>
      <c r="F79" s="137"/>
      <c r="G79" s="137"/>
      <c r="H79" s="137"/>
      <c r="I79" s="137"/>
      <c r="J79" s="138"/>
    </row>
    <row r="80" spans="2:10" s="128" customFormat="1">
      <c r="B80" s="136"/>
      <c r="C80" s="136"/>
      <c r="D80" s="137"/>
      <c r="E80" s="137"/>
      <c r="F80" s="137"/>
      <c r="G80" s="137"/>
      <c r="H80" s="137"/>
      <c r="I80" s="137"/>
      <c r="J80" s="138"/>
    </row>
    <row r="81" spans="2:10" s="128" customFormat="1">
      <c r="B81" s="136"/>
      <c r="C81" s="136"/>
      <c r="D81" s="137"/>
      <c r="E81" s="137"/>
      <c r="F81" s="137"/>
      <c r="G81" s="137"/>
      <c r="H81" s="137"/>
      <c r="I81" s="137"/>
      <c r="J81" s="138"/>
    </row>
    <row r="82" spans="2:10" s="128" customFormat="1">
      <c r="B82" s="136"/>
      <c r="C82" s="136"/>
      <c r="D82" s="137"/>
      <c r="E82" s="137"/>
      <c r="F82" s="137"/>
      <c r="G82" s="137"/>
      <c r="H82" s="137"/>
      <c r="I82" s="137"/>
      <c r="J82" s="138"/>
    </row>
    <row r="83" spans="2:10" s="128" customFormat="1">
      <c r="B83" s="136"/>
      <c r="C83" s="136"/>
      <c r="D83" s="137"/>
      <c r="E83" s="137"/>
      <c r="F83" s="137"/>
      <c r="G83" s="137"/>
      <c r="H83" s="137"/>
      <c r="I83" s="137"/>
      <c r="J83" s="138"/>
    </row>
    <row r="84" spans="2:10" s="128" customFormat="1">
      <c r="B84" s="136"/>
      <c r="C84" s="136"/>
      <c r="D84" s="137"/>
      <c r="E84" s="137"/>
      <c r="F84" s="137"/>
      <c r="G84" s="137"/>
      <c r="H84" s="137"/>
      <c r="I84" s="137"/>
      <c r="J84" s="138"/>
    </row>
    <row r="85" spans="2:10" s="128" customFormat="1">
      <c r="B85" s="136"/>
      <c r="C85" s="136"/>
      <c r="D85" s="137"/>
      <c r="E85" s="137"/>
      <c r="F85" s="137"/>
      <c r="G85" s="137"/>
      <c r="H85" s="137"/>
      <c r="I85" s="137"/>
      <c r="J85" s="138"/>
    </row>
    <row r="86" spans="2:10" s="128" customFormat="1">
      <c r="B86" s="136"/>
      <c r="C86" s="136"/>
      <c r="D86" s="137"/>
      <c r="E86" s="137"/>
      <c r="F86" s="137"/>
      <c r="G86" s="137"/>
      <c r="H86" s="137"/>
      <c r="I86" s="137"/>
      <c r="J86" s="138"/>
    </row>
    <row r="87" spans="2:10" s="128" customFormat="1">
      <c r="B87" s="136"/>
      <c r="C87" s="136"/>
      <c r="D87" s="137"/>
      <c r="E87" s="137"/>
      <c r="F87" s="137"/>
      <c r="G87" s="137"/>
      <c r="H87" s="137"/>
      <c r="I87" s="137"/>
      <c r="J87" s="138"/>
    </row>
    <row r="88" spans="2:10" s="128" customFormat="1">
      <c r="B88" s="136"/>
      <c r="C88" s="136"/>
      <c r="D88" s="137"/>
      <c r="E88" s="137"/>
      <c r="F88" s="137"/>
      <c r="G88" s="137"/>
      <c r="H88" s="137"/>
      <c r="I88" s="137"/>
      <c r="J88" s="138"/>
    </row>
    <row r="89" spans="2:10" s="128" customFormat="1">
      <c r="B89" s="136"/>
      <c r="C89" s="136"/>
      <c r="D89" s="137"/>
      <c r="E89" s="137"/>
      <c r="F89" s="137"/>
      <c r="G89" s="137"/>
      <c r="H89" s="137"/>
      <c r="I89" s="137"/>
      <c r="J89" s="138"/>
    </row>
    <row r="90" spans="2:10" s="128" customFormat="1">
      <c r="B90" s="136"/>
      <c r="C90" s="136"/>
      <c r="D90" s="137"/>
      <c r="E90" s="137"/>
      <c r="F90" s="137"/>
      <c r="G90" s="137"/>
      <c r="H90" s="137"/>
      <c r="I90" s="137"/>
      <c r="J90" s="138"/>
    </row>
    <row r="91" spans="2:10" s="128" customFormat="1">
      <c r="B91" s="136"/>
      <c r="C91" s="136"/>
      <c r="D91" s="137"/>
      <c r="E91" s="137"/>
      <c r="F91" s="137"/>
      <c r="G91" s="137"/>
      <c r="H91" s="137"/>
      <c r="I91" s="137"/>
      <c r="J91" s="138"/>
    </row>
    <row r="92" spans="2:10" s="128" customFormat="1">
      <c r="B92" s="136"/>
      <c r="C92" s="136"/>
      <c r="D92" s="137"/>
      <c r="E92" s="137"/>
      <c r="F92" s="137"/>
      <c r="G92" s="137"/>
      <c r="H92" s="137"/>
      <c r="I92" s="137"/>
      <c r="J92" s="138"/>
    </row>
    <row r="93" spans="2:10" s="128" customFormat="1">
      <c r="B93" s="136"/>
      <c r="C93" s="136"/>
      <c r="D93" s="137"/>
      <c r="E93" s="137"/>
      <c r="F93" s="137"/>
      <c r="G93" s="137"/>
      <c r="H93" s="137"/>
      <c r="I93" s="137"/>
      <c r="J93" s="138"/>
    </row>
    <row r="94" spans="2:10" s="128" customFormat="1">
      <c r="B94" s="136"/>
      <c r="C94" s="136"/>
      <c r="D94" s="137"/>
      <c r="E94" s="137"/>
      <c r="F94" s="137"/>
      <c r="G94" s="137"/>
      <c r="H94" s="137"/>
      <c r="I94" s="137"/>
      <c r="J94" s="138"/>
    </row>
    <row r="95" spans="2:10" s="128" customFormat="1">
      <c r="B95" s="136"/>
      <c r="C95" s="136"/>
      <c r="D95" s="137"/>
      <c r="E95" s="137"/>
      <c r="F95" s="137"/>
      <c r="G95" s="137"/>
      <c r="H95" s="137"/>
      <c r="I95" s="137"/>
      <c r="J95" s="138"/>
    </row>
    <row r="96" spans="2:10" s="128" customFormat="1">
      <c r="B96" s="136"/>
      <c r="C96" s="136"/>
      <c r="D96" s="137"/>
      <c r="E96" s="137"/>
      <c r="F96" s="137"/>
      <c r="G96" s="137"/>
      <c r="H96" s="137"/>
      <c r="I96" s="137"/>
      <c r="J96" s="138"/>
    </row>
    <row r="97" spans="2:10" s="128" customFormat="1">
      <c r="B97" s="136"/>
      <c r="C97" s="136"/>
      <c r="D97" s="137"/>
      <c r="E97" s="137"/>
      <c r="F97" s="137"/>
      <c r="G97" s="137"/>
      <c r="H97" s="137"/>
      <c r="I97" s="137"/>
      <c r="J97" s="138"/>
    </row>
    <row r="98" spans="2:10" s="128" customFormat="1">
      <c r="B98" s="136"/>
      <c r="C98" s="136"/>
      <c r="D98" s="137"/>
      <c r="E98" s="137"/>
      <c r="F98" s="137"/>
      <c r="G98" s="137"/>
      <c r="H98" s="137"/>
      <c r="I98" s="137"/>
      <c r="J98" s="138"/>
    </row>
    <row r="99" spans="2:10" s="128" customFormat="1">
      <c r="B99" s="136"/>
      <c r="C99" s="136"/>
      <c r="D99" s="137"/>
      <c r="E99" s="137"/>
      <c r="F99" s="137"/>
      <c r="G99" s="137"/>
      <c r="H99" s="137"/>
      <c r="I99" s="137"/>
      <c r="J99" s="138"/>
    </row>
    <row r="100" spans="2:10" s="128" customFormat="1">
      <c r="B100" s="136"/>
      <c r="C100" s="136"/>
      <c r="D100" s="137"/>
      <c r="E100" s="137"/>
      <c r="F100" s="137"/>
      <c r="G100" s="137"/>
      <c r="H100" s="137"/>
      <c r="I100" s="137"/>
      <c r="J100" s="138"/>
    </row>
    <row r="101" spans="2:10" s="128" customFormat="1">
      <c r="B101" s="136"/>
      <c r="C101" s="136"/>
      <c r="D101" s="137"/>
      <c r="E101" s="137"/>
      <c r="F101" s="137"/>
      <c r="G101" s="137"/>
      <c r="H101" s="137"/>
      <c r="I101" s="137"/>
      <c r="J101" s="138"/>
    </row>
    <row r="102" spans="2:10" s="128" customFormat="1">
      <c r="B102" s="136"/>
      <c r="C102" s="136"/>
      <c r="D102" s="137"/>
      <c r="E102" s="137"/>
      <c r="F102" s="137"/>
      <c r="G102" s="137"/>
      <c r="H102" s="137"/>
      <c r="I102" s="137"/>
      <c r="J102" s="138"/>
    </row>
    <row r="103" spans="2:10" s="128" customFormat="1">
      <c r="B103" s="136"/>
      <c r="C103" s="136"/>
      <c r="D103" s="137"/>
      <c r="E103" s="137"/>
      <c r="F103" s="137"/>
      <c r="G103" s="137"/>
      <c r="H103" s="137"/>
      <c r="I103" s="137"/>
      <c r="J103" s="138"/>
    </row>
    <row r="104" spans="2:10" s="128" customFormat="1">
      <c r="B104" s="136"/>
      <c r="C104" s="136"/>
      <c r="D104" s="137"/>
      <c r="E104" s="137"/>
      <c r="F104" s="137"/>
      <c r="G104" s="137"/>
      <c r="H104" s="137"/>
      <c r="I104" s="137"/>
      <c r="J104" s="138"/>
    </row>
    <row r="105" spans="2:10" s="128" customFormat="1">
      <c r="B105" s="136"/>
      <c r="C105" s="136"/>
      <c r="D105" s="137"/>
      <c r="E105" s="137"/>
      <c r="F105" s="137"/>
      <c r="G105" s="137"/>
      <c r="H105" s="137"/>
      <c r="I105" s="137"/>
      <c r="J105" s="138"/>
    </row>
    <row r="106" spans="2:10" s="128" customFormat="1">
      <c r="B106" s="136"/>
      <c r="C106" s="136"/>
      <c r="D106" s="137"/>
      <c r="E106" s="137"/>
      <c r="F106" s="137"/>
      <c r="G106" s="137"/>
      <c r="H106" s="137"/>
      <c r="I106" s="137"/>
      <c r="J106" s="138"/>
    </row>
    <row r="107" spans="2:10" s="128" customFormat="1">
      <c r="B107" s="136"/>
      <c r="C107" s="136"/>
      <c r="D107" s="137"/>
      <c r="E107" s="137"/>
      <c r="F107" s="137"/>
      <c r="G107" s="137"/>
      <c r="H107" s="137"/>
      <c r="I107" s="137"/>
      <c r="J107" s="138"/>
    </row>
    <row r="108" spans="2:10" s="128" customFormat="1">
      <c r="B108" s="136"/>
      <c r="C108" s="136"/>
      <c r="D108" s="137"/>
      <c r="E108" s="137"/>
      <c r="F108" s="137"/>
      <c r="G108" s="137"/>
      <c r="H108" s="137"/>
      <c r="I108" s="137"/>
      <c r="J108" s="138"/>
    </row>
    <row r="109" spans="2:10" s="128" customFormat="1">
      <c r="B109" s="136"/>
      <c r="C109" s="136"/>
      <c r="D109" s="137"/>
      <c r="E109" s="137"/>
      <c r="F109" s="137"/>
      <c r="G109" s="137"/>
      <c r="H109" s="137"/>
      <c r="I109" s="137"/>
      <c r="J109" s="138"/>
    </row>
    <row r="110" spans="2:10" s="128" customFormat="1">
      <c r="B110" s="136"/>
      <c r="C110" s="136"/>
      <c r="D110" s="137"/>
      <c r="E110" s="137"/>
      <c r="F110" s="137"/>
      <c r="G110" s="137"/>
      <c r="H110" s="137"/>
      <c r="I110" s="137"/>
      <c r="J110" s="138"/>
    </row>
    <row r="111" spans="2:10" s="128" customFormat="1">
      <c r="B111" s="136"/>
      <c r="C111" s="136"/>
      <c r="D111" s="137"/>
      <c r="E111" s="137"/>
      <c r="F111" s="137"/>
      <c r="G111" s="137"/>
      <c r="H111" s="137"/>
      <c r="I111" s="137"/>
      <c r="J111" s="138"/>
    </row>
    <row r="112" spans="2:10" s="128" customFormat="1">
      <c r="B112" s="136"/>
      <c r="C112" s="136"/>
      <c r="D112" s="137"/>
      <c r="E112" s="137"/>
      <c r="F112" s="137"/>
      <c r="G112" s="137"/>
      <c r="H112" s="137"/>
      <c r="I112" s="137"/>
      <c r="J112" s="138"/>
    </row>
    <row r="113" spans="2:10" s="128" customFormat="1">
      <c r="B113" s="136"/>
      <c r="C113" s="136"/>
      <c r="D113" s="137"/>
      <c r="E113" s="137"/>
      <c r="F113" s="137"/>
      <c r="G113" s="137"/>
      <c r="H113" s="137"/>
      <c r="I113" s="137"/>
      <c r="J113" s="138"/>
    </row>
    <row r="114" spans="2:10" s="128" customFormat="1">
      <c r="B114" s="136"/>
      <c r="C114" s="136"/>
      <c r="D114" s="137"/>
      <c r="E114" s="137"/>
      <c r="F114" s="137"/>
      <c r="G114" s="137"/>
      <c r="H114" s="137"/>
      <c r="I114" s="137"/>
      <c r="J114" s="138"/>
    </row>
    <row r="115" spans="2:10" s="128" customFormat="1">
      <c r="B115" s="136"/>
      <c r="C115" s="136"/>
      <c r="D115" s="137"/>
      <c r="E115" s="137"/>
      <c r="F115" s="137"/>
      <c r="G115" s="137"/>
      <c r="H115" s="137"/>
      <c r="I115" s="137"/>
      <c r="J115" s="138"/>
    </row>
    <row r="116" spans="2:10" s="128" customFormat="1">
      <c r="B116" s="136"/>
      <c r="C116" s="136"/>
      <c r="D116" s="137"/>
      <c r="E116" s="137"/>
      <c r="F116" s="137"/>
      <c r="G116" s="137"/>
      <c r="H116" s="137"/>
      <c r="I116" s="137"/>
      <c r="J116" s="138"/>
    </row>
    <row r="117" spans="2:10" s="128" customFormat="1">
      <c r="B117" s="136"/>
      <c r="C117" s="136"/>
      <c r="D117" s="137"/>
      <c r="E117" s="137"/>
      <c r="F117" s="137"/>
      <c r="G117" s="137"/>
      <c r="H117" s="137"/>
      <c r="I117" s="137"/>
      <c r="J117" s="138"/>
    </row>
    <row r="118" spans="2:10" s="128" customFormat="1">
      <c r="B118" s="136"/>
      <c r="C118" s="136"/>
      <c r="D118" s="137"/>
      <c r="E118" s="137"/>
      <c r="F118" s="137"/>
      <c r="G118" s="137"/>
      <c r="H118" s="137"/>
      <c r="I118" s="137"/>
      <c r="J118" s="138"/>
    </row>
    <row r="119" spans="2:10" s="128" customFormat="1">
      <c r="B119" s="136"/>
      <c r="C119" s="136"/>
      <c r="D119" s="137"/>
      <c r="E119" s="137"/>
      <c r="F119" s="137"/>
      <c r="G119" s="137"/>
      <c r="H119" s="137"/>
      <c r="I119" s="137"/>
      <c r="J119" s="138"/>
    </row>
    <row r="120" spans="2:10" s="128" customFormat="1">
      <c r="B120" s="136"/>
      <c r="C120" s="136"/>
      <c r="D120" s="137"/>
      <c r="E120" s="137"/>
      <c r="F120" s="137"/>
      <c r="G120" s="137"/>
      <c r="H120" s="137"/>
      <c r="I120" s="137"/>
      <c r="J120" s="138"/>
    </row>
    <row r="121" spans="2:10" s="128" customFormat="1">
      <c r="B121" s="136"/>
      <c r="C121" s="136"/>
      <c r="D121" s="137"/>
      <c r="E121" s="137"/>
      <c r="F121" s="137"/>
      <c r="G121" s="137"/>
      <c r="H121" s="137"/>
      <c r="I121" s="137"/>
      <c r="J121" s="138"/>
    </row>
    <row r="122" spans="2:10" s="128" customFormat="1">
      <c r="B122" s="136"/>
      <c r="C122" s="136"/>
      <c r="D122" s="137"/>
      <c r="E122" s="137"/>
      <c r="F122" s="137"/>
      <c r="G122" s="137"/>
      <c r="H122" s="137"/>
      <c r="I122" s="137"/>
      <c r="J122" s="138"/>
    </row>
    <row r="123" spans="2:10" s="128" customFormat="1">
      <c r="B123" s="136"/>
      <c r="C123" s="136"/>
      <c r="D123" s="137"/>
      <c r="E123" s="137"/>
      <c r="F123" s="137"/>
      <c r="G123" s="137"/>
      <c r="H123" s="137"/>
      <c r="I123" s="137"/>
      <c r="J123" s="138"/>
    </row>
    <row r="124" spans="2:10" s="128" customFormat="1">
      <c r="B124" s="136"/>
      <c r="C124" s="136"/>
      <c r="D124" s="137"/>
      <c r="E124" s="137"/>
      <c r="F124" s="137"/>
      <c r="G124" s="137"/>
      <c r="H124" s="137"/>
      <c r="I124" s="137"/>
      <c r="J124" s="138"/>
    </row>
    <row r="125" spans="2:10" s="128" customFormat="1">
      <c r="B125" s="136"/>
      <c r="C125" s="136"/>
      <c r="D125" s="137"/>
      <c r="E125" s="137"/>
      <c r="F125" s="137"/>
      <c r="G125" s="137"/>
      <c r="H125" s="137"/>
      <c r="I125" s="137"/>
      <c r="J125" s="138"/>
    </row>
    <row r="126" spans="2:10" s="128" customFormat="1">
      <c r="B126" s="136"/>
      <c r="C126" s="136"/>
      <c r="D126" s="137"/>
      <c r="E126" s="137"/>
      <c r="F126" s="137"/>
      <c r="G126" s="137"/>
      <c r="H126" s="137"/>
      <c r="I126" s="137"/>
      <c r="J126" s="138"/>
    </row>
    <row r="127" spans="2:10" s="128" customFormat="1">
      <c r="B127" s="136"/>
      <c r="C127" s="136"/>
      <c r="D127" s="137"/>
      <c r="E127" s="137"/>
      <c r="F127" s="137"/>
      <c r="G127" s="137"/>
      <c r="H127" s="137"/>
      <c r="I127" s="137"/>
      <c r="J127" s="138"/>
    </row>
    <row r="128" spans="2:10" s="128" customFormat="1">
      <c r="B128" s="136"/>
      <c r="C128" s="136"/>
      <c r="D128" s="137"/>
      <c r="E128" s="137"/>
      <c r="F128" s="137"/>
      <c r="G128" s="137"/>
      <c r="H128" s="137"/>
      <c r="I128" s="137"/>
      <c r="J128" s="138"/>
    </row>
    <row r="129" spans="2:10" s="128" customFormat="1">
      <c r="B129" s="136"/>
      <c r="C129" s="136"/>
      <c r="D129" s="137"/>
      <c r="E129" s="137"/>
      <c r="F129" s="137"/>
      <c r="G129" s="137"/>
      <c r="H129" s="137"/>
      <c r="I129" s="137"/>
      <c r="J129" s="138"/>
    </row>
    <row r="130" spans="2:10" s="128" customFormat="1">
      <c r="B130" s="136"/>
      <c r="C130" s="136"/>
      <c r="D130" s="137"/>
      <c r="E130" s="137"/>
      <c r="F130" s="137"/>
      <c r="G130" s="137"/>
      <c r="H130" s="137"/>
      <c r="I130" s="137"/>
      <c r="J130" s="138"/>
    </row>
    <row r="131" spans="2:10" s="128" customFormat="1">
      <c r="B131" s="136"/>
      <c r="C131" s="136"/>
      <c r="D131" s="137"/>
      <c r="E131" s="137"/>
      <c r="F131" s="137"/>
      <c r="G131" s="137"/>
      <c r="H131" s="137"/>
      <c r="I131" s="137"/>
      <c r="J131" s="138"/>
    </row>
    <row r="132" spans="2:10" s="128" customFormat="1">
      <c r="B132" s="136"/>
      <c r="C132" s="136"/>
      <c r="D132" s="137"/>
      <c r="E132" s="137"/>
      <c r="F132" s="137"/>
      <c r="G132" s="137"/>
      <c r="H132" s="137"/>
      <c r="I132" s="137"/>
      <c r="J132" s="138"/>
    </row>
    <row r="133" spans="2:10" s="128" customFormat="1">
      <c r="B133" s="136"/>
      <c r="C133" s="136"/>
      <c r="D133" s="137"/>
      <c r="E133" s="137"/>
      <c r="F133" s="137"/>
      <c r="G133" s="137"/>
      <c r="H133" s="137"/>
      <c r="I133" s="137"/>
      <c r="J133" s="138"/>
    </row>
    <row r="134" spans="2:10" s="128" customFormat="1">
      <c r="B134" s="136"/>
      <c r="C134" s="136"/>
      <c r="D134" s="137"/>
      <c r="E134" s="137"/>
      <c r="F134" s="137"/>
      <c r="G134" s="137"/>
      <c r="H134" s="137"/>
      <c r="I134" s="137"/>
      <c r="J134" s="138"/>
    </row>
    <row r="135" spans="2:10" s="128" customFormat="1">
      <c r="B135" s="136"/>
      <c r="C135" s="136"/>
      <c r="D135" s="137"/>
      <c r="E135" s="137"/>
      <c r="F135" s="137"/>
      <c r="G135" s="137"/>
      <c r="H135" s="137"/>
      <c r="I135" s="137"/>
      <c r="J135" s="138"/>
    </row>
    <row r="136" spans="2:10" s="128" customFormat="1">
      <c r="B136" s="136"/>
      <c r="C136" s="136"/>
      <c r="D136" s="137"/>
      <c r="E136" s="137"/>
      <c r="F136" s="137"/>
      <c r="G136" s="137"/>
      <c r="H136" s="137"/>
      <c r="I136" s="137"/>
      <c r="J136" s="138"/>
    </row>
    <row r="137" spans="2:10" s="128" customFormat="1">
      <c r="B137" s="136"/>
      <c r="C137" s="136"/>
      <c r="D137" s="137"/>
      <c r="E137" s="137"/>
      <c r="F137" s="137"/>
      <c r="G137" s="137"/>
      <c r="H137" s="137"/>
      <c r="I137" s="137"/>
      <c r="J137" s="138"/>
    </row>
    <row r="138" spans="2:10" s="128" customFormat="1">
      <c r="B138" s="136"/>
      <c r="C138" s="136"/>
      <c r="D138" s="137"/>
      <c r="E138" s="137"/>
      <c r="F138" s="137"/>
      <c r="G138" s="137"/>
      <c r="H138" s="137"/>
      <c r="I138" s="137"/>
      <c r="J138" s="138"/>
    </row>
    <row r="139" spans="2:10" s="128" customFormat="1">
      <c r="B139" s="136"/>
      <c r="C139" s="136"/>
      <c r="D139" s="137"/>
      <c r="E139" s="137"/>
      <c r="F139" s="137"/>
      <c r="G139" s="137"/>
      <c r="H139" s="137"/>
      <c r="I139" s="137"/>
      <c r="J139" s="138"/>
    </row>
    <row r="140" spans="2:10" s="128" customFormat="1">
      <c r="B140" s="136"/>
      <c r="C140" s="136"/>
      <c r="D140" s="137"/>
      <c r="E140" s="137"/>
      <c r="F140" s="137"/>
      <c r="G140" s="137"/>
      <c r="H140" s="137"/>
      <c r="I140" s="137"/>
      <c r="J140" s="138"/>
    </row>
    <row r="141" spans="2:10" s="128" customFormat="1">
      <c r="B141" s="136"/>
      <c r="C141" s="136"/>
      <c r="D141" s="137"/>
      <c r="E141" s="137"/>
      <c r="F141" s="137"/>
      <c r="G141" s="137"/>
      <c r="H141" s="137"/>
      <c r="I141" s="137"/>
      <c r="J141" s="138"/>
    </row>
    <row r="142" spans="2:10" s="128" customFormat="1">
      <c r="B142" s="136"/>
      <c r="C142" s="136"/>
      <c r="D142" s="137"/>
      <c r="E142" s="137"/>
      <c r="F142" s="137"/>
      <c r="G142" s="137"/>
      <c r="H142" s="137"/>
      <c r="I142" s="137"/>
      <c r="J142" s="138"/>
    </row>
    <row r="143" spans="2:10" s="128" customFormat="1">
      <c r="B143" s="136"/>
      <c r="C143" s="136"/>
      <c r="D143" s="137"/>
      <c r="E143" s="137"/>
      <c r="F143" s="137"/>
      <c r="G143" s="137"/>
      <c r="H143" s="137"/>
      <c r="I143" s="137"/>
      <c r="J143" s="138"/>
    </row>
    <row r="144" spans="2:10" s="128" customFormat="1">
      <c r="B144" s="136"/>
      <c r="C144" s="136"/>
      <c r="D144" s="137"/>
      <c r="E144" s="137"/>
      <c r="F144" s="137"/>
      <c r="G144" s="137"/>
      <c r="H144" s="137"/>
      <c r="I144" s="137"/>
      <c r="J144" s="138"/>
    </row>
    <row r="145" spans="2:10" s="128" customFormat="1">
      <c r="B145" s="136"/>
      <c r="C145" s="136"/>
      <c r="D145" s="137"/>
      <c r="E145" s="137"/>
      <c r="F145" s="137"/>
      <c r="G145" s="137"/>
      <c r="H145" s="137"/>
      <c r="I145" s="137"/>
      <c r="J145" s="138"/>
    </row>
    <row r="146" spans="2:10" s="128" customFormat="1">
      <c r="B146" s="136"/>
      <c r="C146" s="136"/>
      <c r="D146" s="137"/>
      <c r="E146" s="137"/>
      <c r="F146" s="137"/>
      <c r="G146" s="137"/>
      <c r="H146" s="137"/>
      <c r="I146" s="137"/>
      <c r="J146" s="138"/>
    </row>
    <row r="147" spans="2:10" s="128" customFormat="1">
      <c r="B147" s="136"/>
      <c r="C147" s="136"/>
      <c r="D147" s="137"/>
      <c r="E147" s="137"/>
      <c r="F147" s="137"/>
      <c r="G147" s="137"/>
      <c r="H147" s="137"/>
      <c r="I147" s="137"/>
      <c r="J147" s="138"/>
    </row>
    <row r="148" spans="2:10" s="128" customFormat="1">
      <c r="B148" s="136"/>
      <c r="C148" s="136"/>
      <c r="D148" s="137"/>
      <c r="E148" s="137"/>
      <c r="F148" s="137"/>
      <c r="G148" s="137"/>
      <c r="H148" s="137"/>
      <c r="I148" s="137"/>
      <c r="J148" s="138"/>
    </row>
    <row r="149" spans="2:10" s="128" customFormat="1">
      <c r="B149" s="136"/>
      <c r="C149" s="136"/>
      <c r="D149" s="137"/>
      <c r="E149" s="137"/>
      <c r="F149" s="137"/>
      <c r="G149" s="137"/>
      <c r="H149" s="137"/>
      <c r="I149" s="137"/>
      <c r="J149" s="138"/>
    </row>
    <row r="150" spans="2:10" s="128" customFormat="1">
      <c r="B150" s="136"/>
      <c r="C150" s="136"/>
      <c r="D150" s="137"/>
      <c r="E150" s="137"/>
      <c r="F150" s="137"/>
      <c r="G150" s="137"/>
      <c r="H150" s="137"/>
      <c r="I150" s="137"/>
      <c r="J150" s="138"/>
    </row>
    <row r="151" spans="2:10" s="128" customFormat="1">
      <c r="B151" s="136"/>
      <c r="C151" s="136"/>
      <c r="D151" s="137"/>
      <c r="E151" s="137"/>
      <c r="F151" s="137"/>
      <c r="G151" s="137"/>
      <c r="H151" s="137"/>
      <c r="I151" s="137"/>
      <c r="J151" s="138"/>
    </row>
    <row r="152" spans="2:10" s="128" customFormat="1">
      <c r="B152" s="136"/>
      <c r="C152" s="136"/>
      <c r="D152" s="137"/>
      <c r="E152" s="137"/>
      <c r="F152" s="137"/>
      <c r="G152" s="137"/>
      <c r="H152" s="137"/>
      <c r="I152" s="137"/>
      <c r="J152" s="138"/>
    </row>
    <row r="153" spans="2:10" s="128" customFormat="1">
      <c r="B153" s="136"/>
      <c r="C153" s="136"/>
      <c r="D153" s="137"/>
      <c r="E153" s="137"/>
      <c r="F153" s="137"/>
      <c r="G153" s="137"/>
      <c r="H153" s="137"/>
      <c r="I153" s="137"/>
      <c r="J153" s="138"/>
    </row>
    <row r="154" spans="2:10" s="128" customFormat="1">
      <c r="B154" s="136"/>
      <c r="C154" s="136"/>
      <c r="D154" s="137"/>
      <c r="E154" s="137"/>
      <c r="F154" s="137"/>
      <c r="G154" s="137"/>
      <c r="H154" s="137"/>
      <c r="I154" s="137"/>
      <c r="J154" s="138"/>
    </row>
    <row r="155" spans="2:10" s="128" customFormat="1">
      <c r="B155" s="136"/>
      <c r="C155" s="136"/>
      <c r="D155" s="137"/>
      <c r="E155" s="137"/>
      <c r="F155" s="137"/>
      <c r="G155" s="137"/>
      <c r="H155" s="137"/>
      <c r="I155" s="137"/>
      <c r="J155" s="138"/>
    </row>
    <row r="156" spans="2:10" s="128" customFormat="1">
      <c r="B156" s="136"/>
      <c r="C156" s="136"/>
      <c r="D156" s="137"/>
      <c r="E156" s="137"/>
      <c r="F156" s="137"/>
      <c r="G156" s="137"/>
      <c r="H156" s="137"/>
      <c r="I156" s="137"/>
      <c r="J156" s="138"/>
    </row>
    <row r="157" spans="2:10" s="128" customFormat="1">
      <c r="B157" s="136"/>
      <c r="C157" s="136"/>
      <c r="D157" s="137"/>
      <c r="E157" s="137"/>
      <c r="F157" s="137"/>
      <c r="G157" s="137"/>
      <c r="H157" s="137"/>
      <c r="I157" s="137"/>
      <c r="J157" s="138"/>
    </row>
    <row r="158" spans="2:10" s="128" customFormat="1">
      <c r="B158" s="136"/>
      <c r="C158" s="136"/>
      <c r="D158" s="137"/>
      <c r="E158" s="137"/>
      <c r="F158" s="137"/>
      <c r="G158" s="137"/>
      <c r="H158" s="137"/>
      <c r="I158" s="137"/>
      <c r="J158" s="138"/>
    </row>
    <row r="159" spans="2:10" s="128" customFormat="1">
      <c r="B159" s="136"/>
      <c r="C159" s="136"/>
      <c r="D159" s="137"/>
      <c r="E159" s="137"/>
      <c r="F159" s="137"/>
      <c r="G159" s="137"/>
      <c r="H159" s="137"/>
      <c r="I159" s="137"/>
      <c r="J159" s="138"/>
    </row>
    <row r="160" spans="2:10" s="128" customFormat="1">
      <c r="B160" s="136"/>
      <c r="C160" s="136"/>
      <c r="D160" s="137"/>
      <c r="E160" s="137"/>
      <c r="F160" s="137"/>
      <c r="G160" s="137"/>
      <c r="H160" s="137"/>
      <c r="I160" s="137"/>
      <c r="J160" s="138"/>
    </row>
    <row r="161" spans="2:10" s="128" customFormat="1">
      <c r="B161" s="136"/>
      <c r="C161" s="136"/>
      <c r="D161" s="137"/>
      <c r="E161" s="137"/>
      <c r="F161" s="137"/>
      <c r="G161" s="137"/>
      <c r="H161" s="137"/>
      <c r="I161" s="137"/>
      <c r="J161" s="138"/>
    </row>
    <row r="162" spans="2:10" s="128" customFormat="1">
      <c r="B162" s="136"/>
      <c r="C162" s="136"/>
      <c r="D162" s="137"/>
      <c r="E162" s="137"/>
      <c r="F162" s="137"/>
      <c r="G162" s="137"/>
      <c r="H162" s="137"/>
      <c r="I162" s="137"/>
      <c r="J162" s="138"/>
    </row>
    <row r="163" spans="2:10" s="128" customFormat="1">
      <c r="B163" s="136"/>
      <c r="C163" s="136"/>
      <c r="D163" s="137"/>
      <c r="E163" s="137"/>
      <c r="F163" s="137"/>
      <c r="G163" s="137"/>
      <c r="H163" s="137"/>
      <c r="I163" s="137"/>
      <c r="J163" s="138"/>
    </row>
    <row r="164" spans="2:10" s="128" customFormat="1">
      <c r="B164" s="136"/>
      <c r="C164" s="136"/>
      <c r="D164" s="137"/>
      <c r="E164" s="137"/>
      <c r="F164" s="137"/>
      <c r="G164" s="137"/>
      <c r="H164" s="137"/>
      <c r="I164" s="137"/>
      <c r="J164" s="138"/>
    </row>
    <row r="165" spans="2:10" s="128" customFormat="1">
      <c r="B165" s="136"/>
      <c r="C165" s="136"/>
      <c r="D165" s="137"/>
      <c r="E165" s="137"/>
      <c r="F165" s="137"/>
      <c r="G165" s="137"/>
      <c r="H165" s="137"/>
      <c r="I165" s="137"/>
      <c r="J165" s="138"/>
    </row>
    <row r="166" spans="2:10" s="128" customFormat="1">
      <c r="B166" s="136"/>
      <c r="C166" s="136"/>
      <c r="D166" s="137"/>
      <c r="E166" s="137"/>
      <c r="F166" s="137"/>
      <c r="G166" s="137"/>
      <c r="H166" s="137"/>
      <c r="I166" s="137"/>
      <c r="J166" s="138"/>
    </row>
    <row r="167" spans="2:10" s="128" customFormat="1">
      <c r="B167" s="136"/>
      <c r="C167" s="136"/>
      <c r="D167" s="137"/>
      <c r="E167" s="137"/>
      <c r="F167" s="137"/>
      <c r="G167" s="137"/>
      <c r="H167" s="137"/>
      <c r="I167" s="137"/>
      <c r="J167" s="138"/>
    </row>
    <row r="168" spans="2:10" s="128" customFormat="1">
      <c r="B168" s="136"/>
      <c r="C168" s="136"/>
      <c r="D168" s="137"/>
      <c r="E168" s="137"/>
      <c r="F168" s="137"/>
      <c r="G168" s="137"/>
      <c r="H168" s="137"/>
      <c r="I168" s="137"/>
      <c r="J168" s="138"/>
    </row>
    <row r="169" spans="2:10" s="128" customFormat="1">
      <c r="B169" s="136"/>
      <c r="C169" s="136"/>
      <c r="D169" s="137"/>
      <c r="E169" s="137"/>
      <c r="F169" s="137"/>
      <c r="G169" s="137"/>
      <c r="H169" s="137"/>
      <c r="I169" s="137"/>
      <c r="J169" s="138"/>
    </row>
    <row r="170" spans="2:10" s="128" customFormat="1">
      <c r="B170" s="136"/>
      <c r="C170" s="136"/>
      <c r="D170" s="137"/>
      <c r="E170" s="137"/>
      <c r="F170" s="137"/>
      <c r="G170" s="137"/>
      <c r="H170" s="137"/>
      <c r="I170" s="137"/>
      <c r="J170" s="138"/>
    </row>
    <row r="171" spans="2:10" s="128" customFormat="1">
      <c r="B171" s="136"/>
      <c r="C171" s="136"/>
      <c r="D171" s="137"/>
      <c r="E171" s="137"/>
      <c r="F171" s="137"/>
      <c r="G171" s="137"/>
      <c r="H171" s="137"/>
      <c r="I171" s="137"/>
      <c r="J171" s="138"/>
    </row>
    <row r="172" spans="2:10" s="128" customFormat="1">
      <c r="B172" s="136"/>
      <c r="C172" s="136"/>
      <c r="D172" s="137"/>
      <c r="E172" s="137"/>
      <c r="F172" s="137"/>
      <c r="G172" s="137"/>
      <c r="H172" s="137"/>
      <c r="I172" s="137"/>
      <c r="J172" s="138"/>
    </row>
    <row r="173" spans="2:10" s="128" customFormat="1">
      <c r="B173" s="136"/>
      <c r="C173" s="136"/>
      <c r="D173" s="137"/>
      <c r="E173" s="137"/>
      <c r="F173" s="137"/>
      <c r="G173" s="137"/>
      <c r="H173" s="137"/>
      <c r="I173" s="137"/>
      <c r="J173" s="138"/>
    </row>
    <row r="174" spans="2:10" s="128" customFormat="1">
      <c r="B174" s="136"/>
      <c r="C174" s="136"/>
      <c r="D174" s="137"/>
      <c r="E174" s="137"/>
      <c r="F174" s="137"/>
      <c r="G174" s="137"/>
      <c r="H174" s="137"/>
      <c r="I174" s="137"/>
      <c r="J174" s="138"/>
    </row>
    <row r="175" spans="2:10" s="128" customFormat="1">
      <c r="B175" s="136"/>
      <c r="C175" s="136"/>
      <c r="D175" s="137"/>
      <c r="E175" s="137"/>
      <c r="F175" s="137"/>
      <c r="G175" s="137"/>
      <c r="H175" s="137"/>
      <c r="I175" s="137"/>
      <c r="J175" s="138"/>
    </row>
    <row r="176" spans="2:10" s="128" customFormat="1">
      <c r="B176" s="136"/>
      <c r="C176" s="136"/>
      <c r="D176" s="137"/>
      <c r="E176" s="137"/>
      <c r="F176" s="137"/>
      <c r="G176" s="137"/>
      <c r="H176" s="137"/>
      <c r="I176" s="137"/>
      <c r="J176" s="138"/>
    </row>
    <row r="177" spans="2:10" s="128" customFormat="1">
      <c r="B177" s="136"/>
      <c r="C177" s="136"/>
      <c r="D177" s="137"/>
      <c r="E177" s="137"/>
      <c r="F177" s="137"/>
      <c r="G177" s="137"/>
      <c r="H177" s="137"/>
      <c r="I177" s="137"/>
      <c r="J177" s="138"/>
    </row>
    <row r="178" spans="2:10" s="128" customFormat="1">
      <c r="B178" s="136"/>
      <c r="C178" s="136"/>
      <c r="D178" s="137"/>
      <c r="E178" s="137"/>
      <c r="F178" s="137"/>
      <c r="G178" s="137"/>
      <c r="H178" s="137"/>
      <c r="I178" s="137"/>
      <c r="J178" s="138"/>
    </row>
    <row r="179" spans="2:10" s="128" customFormat="1">
      <c r="B179" s="136"/>
      <c r="C179" s="136"/>
      <c r="D179" s="137"/>
      <c r="E179" s="137"/>
      <c r="F179" s="137"/>
      <c r="G179" s="137"/>
      <c r="H179" s="137"/>
      <c r="I179" s="137"/>
      <c r="J179" s="138"/>
    </row>
    <row r="180" spans="2:10" s="128" customFormat="1">
      <c r="B180" s="136"/>
      <c r="C180" s="136"/>
      <c r="D180" s="137"/>
      <c r="E180" s="137"/>
      <c r="F180" s="137"/>
      <c r="G180" s="137"/>
      <c r="H180" s="137"/>
      <c r="I180" s="137"/>
      <c r="J180" s="138"/>
    </row>
    <row r="181" spans="2:10" s="128" customFormat="1">
      <c r="B181" s="136"/>
      <c r="C181" s="136"/>
      <c r="D181" s="137"/>
      <c r="E181" s="137"/>
      <c r="F181" s="137"/>
      <c r="G181" s="137"/>
      <c r="H181" s="137"/>
      <c r="I181" s="137"/>
      <c r="J181" s="138"/>
    </row>
    <row r="182" spans="2:10" s="128" customFormat="1">
      <c r="B182" s="136"/>
      <c r="C182" s="136"/>
      <c r="D182" s="137"/>
      <c r="E182" s="137"/>
      <c r="F182" s="137"/>
      <c r="G182" s="137"/>
      <c r="H182" s="137"/>
      <c r="I182" s="137"/>
      <c r="J182" s="138"/>
    </row>
    <row r="183" spans="2:10" s="128" customFormat="1">
      <c r="B183" s="136"/>
      <c r="C183" s="136"/>
      <c r="D183" s="137"/>
      <c r="E183" s="137"/>
      <c r="F183" s="137"/>
      <c r="G183" s="137"/>
      <c r="H183" s="137"/>
      <c r="I183" s="137"/>
      <c r="J183" s="138"/>
    </row>
    <row r="184" spans="2:10" s="128" customFormat="1">
      <c r="B184" s="136"/>
      <c r="C184" s="136"/>
      <c r="D184" s="137"/>
      <c r="E184" s="137"/>
      <c r="F184" s="137"/>
      <c r="G184" s="137"/>
      <c r="H184" s="137"/>
      <c r="I184" s="137"/>
      <c r="J184" s="138"/>
    </row>
    <row r="185" spans="2:10" s="128" customFormat="1">
      <c r="B185" s="136"/>
      <c r="C185" s="136"/>
      <c r="D185" s="137"/>
      <c r="E185" s="137"/>
      <c r="F185" s="137"/>
      <c r="G185" s="137"/>
      <c r="H185" s="137"/>
      <c r="I185" s="137"/>
      <c r="J185" s="138"/>
    </row>
    <row r="186" spans="2:10" s="128" customFormat="1">
      <c r="B186" s="136"/>
      <c r="C186" s="136"/>
      <c r="D186" s="137"/>
      <c r="E186" s="137"/>
      <c r="F186" s="137"/>
      <c r="G186" s="137"/>
      <c r="H186" s="137"/>
      <c r="I186" s="137"/>
      <c r="J186" s="138"/>
    </row>
    <row r="187" spans="2:10" s="128" customFormat="1">
      <c r="B187" s="136"/>
      <c r="C187" s="136"/>
      <c r="D187" s="137"/>
      <c r="E187" s="137"/>
      <c r="F187" s="137"/>
      <c r="G187" s="137"/>
      <c r="H187" s="137"/>
      <c r="I187" s="137"/>
      <c r="J187" s="138"/>
    </row>
    <row r="188" spans="2:10" s="128" customFormat="1">
      <c r="B188" s="136"/>
      <c r="C188" s="136"/>
      <c r="D188" s="137"/>
      <c r="E188" s="137"/>
      <c r="F188" s="137"/>
      <c r="G188" s="137"/>
      <c r="H188" s="137"/>
      <c r="I188" s="137"/>
      <c r="J188" s="138"/>
    </row>
    <row r="189" spans="2:10" s="128" customFormat="1">
      <c r="B189" s="136"/>
      <c r="C189" s="136"/>
      <c r="D189" s="137"/>
      <c r="E189" s="137"/>
      <c r="F189" s="137"/>
      <c r="G189" s="137"/>
      <c r="H189" s="137"/>
      <c r="I189" s="137"/>
      <c r="J189" s="138"/>
    </row>
    <row r="190" spans="2:10" s="128" customFormat="1">
      <c r="B190" s="136"/>
      <c r="C190" s="136"/>
      <c r="D190" s="137"/>
      <c r="E190" s="137"/>
      <c r="F190" s="137"/>
      <c r="G190" s="137"/>
      <c r="H190" s="137"/>
      <c r="I190" s="137"/>
      <c r="J190" s="138"/>
    </row>
    <row r="191" spans="2:10" s="128" customFormat="1">
      <c r="B191" s="136"/>
      <c r="C191" s="136"/>
      <c r="D191" s="137"/>
      <c r="E191" s="137"/>
      <c r="F191" s="137"/>
      <c r="G191" s="137"/>
      <c r="H191" s="137"/>
      <c r="I191" s="137"/>
      <c r="J191" s="138"/>
    </row>
    <row r="192" spans="2:10" s="128" customFormat="1">
      <c r="B192" s="136"/>
      <c r="C192" s="136"/>
      <c r="D192" s="137"/>
      <c r="E192" s="137"/>
      <c r="F192" s="137"/>
      <c r="G192" s="137"/>
      <c r="H192" s="137"/>
      <c r="I192" s="137"/>
      <c r="J192" s="138"/>
    </row>
    <row r="193" spans="2:10" s="128" customFormat="1">
      <c r="B193" s="136"/>
      <c r="C193" s="136"/>
      <c r="D193" s="137"/>
      <c r="E193" s="137"/>
      <c r="F193" s="137"/>
      <c r="G193" s="137"/>
      <c r="H193" s="137"/>
      <c r="I193" s="137"/>
      <c r="J193" s="138"/>
    </row>
    <row r="194" spans="2:10" s="128" customFormat="1">
      <c r="B194" s="136"/>
      <c r="C194" s="136"/>
      <c r="D194" s="137"/>
      <c r="E194" s="137"/>
      <c r="F194" s="137"/>
      <c r="G194" s="137"/>
      <c r="H194" s="137"/>
      <c r="I194" s="137"/>
      <c r="J194" s="138"/>
    </row>
    <row r="195" spans="2:10" s="128" customFormat="1">
      <c r="B195" s="136"/>
      <c r="C195" s="136"/>
      <c r="D195" s="137"/>
      <c r="E195" s="137"/>
      <c r="F195" s="137"/>
      <c r="G195" s="137"/>
      <c r="H195" s="137"/>
      <c r="I195" s="137"/>
      <c r="J195" s="138"/>
    </row>
    <row r="196" spans="2:10" s="128" customFormat="1">
      <c r="B196" s="136"/>
      <c r="C196" s="136"/>
      <c r="D196" s="137"/>
      <c r="E196" s="137"/>
      <c r="F196" s="137"/>
      <c r="G196" s="137"/>
      <c r="H196" s="137"/>
      <c r="I196" s="137"/>
      <c r="J196" s="138"/>
    </row>
    <row r="197" spans="2:10" s="128" customFormat="1">
      <c r="B197" s="136"/>
      <c r="C197" s="136"/>
      <c r="D197" s="137"/>
      <c r="E197" s="137"/>
      <c r="F197" s="137"/>
      <c r="G197" s="137"/>
      <c r="H197" s="137"/>
      <c r="I197" s="137"/>
      <c r="J197" s="138"/>
    </row>
    <row r="198" spans="2:10" s="128" customFormat="1">
      <c r="B198" s="136"/>
      <c r="C198" s="136"/>
      <c r="D198" s="137"/>
      <c r="E198" s="137"/>
      <c r="F198" s="137"/>
      <c r="G198" s="137"/>
      <c r="H198" s="137"/>
      <c r="I198" s="137"/>
      <c r="J198" s="138"/>
    </row>
    <row r="199" spans="2:10" s="128" customFormat="1">
      <c r="B199" s="136"/>
      <c r="C199" s="136"/>
      <c r="D199" s="137"/>
      <c r="E199" s="137"/>
      <c r="F199" s="137"/>
      <c r="G199" s="137"/>
      <c r="H199" s="137"/>
      <c r="I199" s="137"/>
      <c r="J199" s="138"/>
    </row>
    <row r="200" spans="2:10" s="128" customFormat="1">
      <c r="B200" s="136"/>
      <c r="C200" s="136"/>
      <c r="D200" s="137"/>
      <c r="E200" s="137"/>
      <c r="F200" s="137"/>
      <c r="G200" s="137"/>
      <c r="H200" s="137"/>
      <c r="I200" s="137"/>
      <c r="J200" s="138"/>
    </row>
    <row r="201" spans="2:10" s="128" customFormat="1">
      <c r="B201" s="136"/>
      <c r="C201" s="136"/>
      <c r="D201" s="137"/>
      <c r="E201" s="137"/>
      <c r="F201" s="137"/>
      <c r="G201" s="137"/>
      <c r="H201" s="137"/>
      <c r="I201" s="137"/>
      <c r="J201" s="138"/>
    </row>
    <row r="202" spans="2:10" s="128" customFormat="1">
      <c r="B202" s="136"/>
      <c r="C202" s="136"/>
      <c r="D202" s="137"/>
      <c r="E202" s="137"/>
      <c r="F202" s="137"/>
      <c r="G202" s="137"/>
      <c r="H202" s="137"/>
      <c r="I202" s="137"/>
      <c r="J202" s="138"/>
    </row>
    <row r="203" spans="2:10" s="128" customFormat="1">
      <c r="B203" s="136"/>
      <c r="C203" s="136"/>
      <c r="D203" s="137"/>
      <c r="E203" s="137"/>
      <c r="F203" s="137"/>
      <c r="G203" s="137"/>
      <c r="H203" s="137"/>
      <c r="I203" s="137"/>
      <c r="J203" s="138"/>
    </row>
    <row r="204" spans="2:10" s="128" customFormat="1">
      <c r="B204" s="136"/>
      <c r="C204" s="136"/>
      <c r="D204" s="137"/>
      <c r="E204" s="137"/>
      <c r="F204" s="137"/>
      <c r="G204" s="137"/>
      <c r="H204" s="137"/>
      <c r="I204" s="137"/>
      <c r="J204" s="138"/>
    </row>
    <row r="205" spans="2:10" s="128" customFormat="1">
      <c r="B205" s="136"/>
      <c r="C205" s="136"/>
      <c r="D205" s="137"/>
      <c r="E205" s="137"/>
      <c r="F205" s="137"/>
      <c r="G205" s="137"/>
      <c r="H205" s="137"/>
      <c r="I205" s="137"/>
      <c r="J205" s="138"/>
    </row>
    <row r="206" spans="2:10" s="128" customFormat="1">
      <c r="B206" s="136"/>
      <c r="C206" s="136"/>
      <c r="D206" s="137"/>
      <c r="E206" s="137"/>
      <c r="F206" s="137"/>
      <c r="G206" s="137"/>
      <c r="H206" s="137"/>
      <c r="I206" s="137"/>
      <c r="J206" s="138"/>
    </row>
    <row r="207" spans="2:10" s="128" customFormat="1">
      <c r="B207" s="136"/>
      <c r="C207" s="136"/>
      <c r="D207" s="137"/>
      <c r="E207" s="137"/>
      <c r="F207" s="137"/>
      <c r="G207" s="137"/>
      <c r="H207" s="137"/>
      <c r="I207" s="137"/>
      <c r="J207" s="138"/>
    </row>
    <row r="208" spans="2:10" s="128" customFormat="1">
      <c r="B208" s="136"/>
      <c r="C208" s="136"/>
      <c r="D208" s="137"/>
      <c r="E208" s="137"/>
      <c r="F208" s="137"/>
      <c r="G208" s="137"/>
      <c r="H208" s="137"/>
      <c r="I208" s="137"/>
      <c r="J208" s="138"/>
    </row>
    <row r="209" spans="2:10" s="128" customFormat="1">
      <c r="B209" s="136"/>
      <c r="C209" s="136"/>
      <c r="D209" s="137"/>
      <c r="E209" s="137"/>
      <c r="F209" s="137"/>
      <c r="G209" s="137"/>
      <c r="H209" s="137"/>
      <c r="I209" s="137"/>
      <c r="J209" s="138"/>
    </row>
    <row r="210" spans="2:10" s="128" customFormat="1">
      <c r="B210" s="136"/>
      <c r="C210" s="136"/>
      <c r="D210" s="137"/>
      <c r="E210" s="137"/>
      <c r="F210" s="137"/>
      <c r="G210" s="137"/>
      <c r="H210" s="137"/>
      <c r="I210" s="137"/>
      <c r="J210" s="138"/>
    </row>
    <row r="211" spans="2:10" s="128" customFormat="1">
      <c r="B211" s="136"/>
      <c r="C211" s="136"/>
      <c r="D211" s="137"/>
      <c r="E211" s="137"/>
      <c r="F211" s="137"/>
      <c r="G211" s="137"/>
      <c r="H211" s="137"/>
      <c r="I211" s="137"/>
      <c r="J211" s="138"/>
    </row>
    <row r="212" spans="2:10" s="128" customFormat="1">
      <c r="B212" s="136"/>
      <c r="C212" s="136"/>
      <c r="D212" s="137"/>
      <c r="E212" s="137"/>
      <c r="F212" s="137"/>
      <c r="G212" s="137"/>
      <c r="H212" s="137"/>
      <c r="I212" s="137"/>
      <c r="J212" s="138"/>
    </row>
    <row r="213" spans="2:10" s="128" customFormat="1">
      <c r="B213" s="136"/>
      <c r="C213" s="136"/>
      <c r="D213" s="137"/>
      <c r="E213" s="137"/>
      <c r="F213" s="137"/>
      <c r="G213" s="137"/>
      <c r="H213" s="137"/>
      <c r="I213" s="137"/>
      <c r="J213" s="138"/>
    </row>
    <row r="214" spans="2:10" s="128" customFormat="1">
      <c r="B214" s="136"/>
      <c r="C214" s="136"/>
      <c r="D214" s="137"/>
      <c r="E214" s="137"/>
      <c r="F214" s="137"/>
      <c r="G214" s="137"/>
      <c r="H214" s="137"/>
      <c r="I214" s="137"/>
      <c r="J214" s="138"/>
    </row>
    <row r="215" spans="2:10" s="128" customFormat="1">
      <c r="B215" s="136"/>
      <c r="C215" s="136"/>
      <c r="D215" s="137"/>
      <c r="E215" s="137"/>
      <c r="F215" s="137"/>
      <c r="G215" s="137"/>
      <c r="H215" s="137"/>
      <c r="I215" s="137"/>
      <c r="J215" s="138"/>
    </row>
    <row r="216" spans="2:10" s="128" customFormat="1">
      <c r="B216" s="136"/>
      <c r="C216" s="136"/>
      <c r="D216" s="137"/>
      <c r="E216" s="137"/>
      <c r="F216" s="137"/>
      <c r="G216" s="137"/>
      <c r="H216" s="137"/>
      <c r="I216" s="137"/>
      <c r="J216" s="138"/>
    </row>
    <row r="217" spans="2:10" s="128" customFormat="1">
      <c r="B217" s="136"/>
      <c r="C217" s="136"/>
      <c r="D217" s="137"/>
      <c r="E217" s="137"/>
      <c r="F217" s="137"/>
      <c r="G217" s="137"/>
      <c r="H217" s="137"/>
      <c r="I217" s="137"/>
      <c r="J217" s="138"/>
    </row>
    <row r="218" spans="2:10" s="128" customFormat="1">
      <c r="B218" s="136"/>
      <c r="C218" s="136"/>
      <c r="D218" s="137"/>
      <c r="E218" s="137"/>
      <c r="F218" s="137"/>
      <c r="G218" s="137"/>
      <c r="H218" s="137"/>
      <c r="I218" s="137"/>
      <c r="J218" s="138"/>
    </row>
    <row r="219" spans="2:10" s="128" customFormat="1">
      <c r="B219" s="136"/>
      <c r="C219" s="136"/>
      <c r="D219" s="137"/>
      <c r="E219" s="137"/>
      <c r="F219" s="137"/>
      <c r="G219" s="137"/>
      <c r="H219" s="137"/>
      <c r="I219" s="137"/>
      <c r="J219" s="138"/>
    </row>
    <row r="220" spans="2:10" s="128" customFormat="1">
      <c r="B220" s="136"/>
      <c r="C220" s="136"/>
      <c r="D220" s="137"/>
      <c r="E220" s="137"/>
      <c r="F220" s="137"/>
      <c r="G220" s="137"/>
      <c r="H220" s="137"/>
      <c r="I220" s="137"/>
      <c r="J220" s="138"/>
    </row>
    <row r="221" spans="2:10" s="128" customFormat="1">
      <c r="B221" s="136"/>
      <c r="C221" s="136"/>
      <c r="D221" s="137"/>
      <c r="E221" s="137"/>
      <c r="F221" s="137"/>
      <c r="G221" s="137"/>
      <c r="H221" s="137"/>
      <c r="I221" s="137"/>
      <c r="J221" s="138"/>
    </row>
    <row r="222" spans="2:10" s="128" customFormat="1">
      <c r="B222" s="136"/>
      <c r="C222" s="136"/>
      <c r="D222" s="137"/>
      <c r="E222" s="137"/>
      <c r="F222" s="137"/>
      <c r="G222" s="137"/>
      <c r="H222" s="137"/>
      <c r="I222" s="137"/>
      <c r="J222" s="138"/>
    </row>
    <row r="223" spans="2:10" s="128" customFormat="1">
      <c r="B223" s="136"/>
      <c r="C223" s="136"/>
      <c r="D223" s="137"/>
      <c r="E223" s="137"/>
      <c r="F223" s="137"/>
      <c r="G223" s="137"/>
      <c r="H223" s="137"/>
      <c r="I223" s="137"/>
      <c r="J223" s="138"/>
    </row>
    <row r="224" spans="2:10" s="128" customFormat="1">
      <c r="B224" s="136"/>
      <c r="C224" s="136"/>
      <c r="D224" s="137"/>
      <c r="E224" s="137"/>
      <c r="F224" s="137"/>
      <c r="G224" s="137"/>
      <c r="H224" s="137"/>
      <c r="I224" s="137"/>
      <c r="J224" s="138"/>
    </row>
    <row r="225" spans="2:10" s="128" customFormat="1">
      <c r="B225" s="136"/>
      <c r="C225" s="136"/>
      <c r="D225" s="137"/>
      <c r="E225" s="137"/>
      <c r="F225" s="137"/>
      <c r="G225" s="137"/>
      <c r="H225" s="137"/>
      <c r="I225" s="137"/>
      <c r="J225" s="138"/>
    </row>
    <row r="226" spans="2:10" s="128" customFormat="1">
      <c r="B226" s="136"/>
      <c r="C226" s="136"/>
      <c r="D226" s="137"/>
      <c r="E226" s="137"/>
      <c r="F226" s="137"/>
      <c r="G226" s="137"/>
      <c r="H226" s="137"/>
      <c r="I226" s="137"/>
      <c r="J226" s="138"/>
    </row>
    <row r="227" spans="2:10" s="128" customFormat="1">
      <c r="B227" s="136"/>
      <c r="C227" s="136"/>
      <c r="D227" s="137"/>
      <c r="E227" s="137"/>
      <c r="F227" s="137"/>
      <c r="G227" s="137"/>
      <c r="H227" s="137"/>
      <c r="I227" s="137"/>
      <c r="J227" s="138"/>
    </row>
    <row r="228" spans="2:10" s="128" customFormat="1">
      <c r="B228" s="136"/>
      <c r="C228" s="136"/>
      <c r="D228" s="137"/>
      <c r="E228" s="137"/>
      <c r="F228" s="137"/>
      <c r="G228" s="137"/>
      <c r="H228" s="137"/>
      <c r="I228" s="137"/>
      <c r="J228" s="138"/>
    </row>
    <row r="229" spans="2:10" s="128" customFormat="1">
      <c r="B229" s="136"/>
      <c r="C229" s="136"/>
      <c r="D229" s="137"/>
      <c r="E229" s="137"/>
      <c r="F229" s="137"/>
      <c r="G229" s="137"/>
      <c r="H229" s="137"/>
      <c r="I229" s="137"/>
      <c r="J229" s="138"/>
    </row>
    <row r="230" spans="2:10" s="128" customFormat="1">
      <c r="B230" s="136"/>
      <c r="C230" s="136"/>
      <c r="D230" s="137"/>
      <c r="E230" s="137"/>
      <c r="F230" s="137"/>
      <c r="G230" s="137"/>
      <c r="H230" s="137"/>
      <c r="I230" s="137"/>
      <c r="J230" s="138"/>
    </row>
    <row r="231" spans="2:10" s="128" customFormat="1">
      <c r="B231" s="136"/>
      <c r="C231" s="136"/>
      <c r="D231" s="137"/>
      <c r="E231" s="137"/>
      <c r="F231" s="137"/>
      <c r="G231" s="137"/>
      <c r="H231" s="137"/>
      <c r="I231" s="137"/>
      <c r="J231" s="138"/>
    </row>
    <row r="232" spans="2:10" s="128" customFormat="1">
      <c r="B232" s="136"/>
      <c r="C232" s="136"/>
      <c r="D232" s="137"/>
      <c r="E232" s="137"/>
      <c r="F232" s="137"/>
      <c r="G232" s="137"/>
      <c r="H232" s="137"/>
      <c r="I232" s="137"/>
      <c r="J232" s="138"/>
    </row>
    <row r="233" spans="2:10" s="128" customFormat="1">
      <c r="B233" s="136"/>
      <c r="C233" s="136"/>
      <c r="D233" s="137"/>
      <c r="E233" s="137"/>
      <c r="F233" s="137"/>
      <c r="G233" s="137"/>
      <c r="H233" s="137"/>
      <c r="I233" s="137"/>
      <c r="J233" s="138"/>
    </row>
    <row r="234" spans="2:10" s="128" customFormat="1">
      <c r="B234" s="136"/>
      <c r="C234" s="136"/>
      <c r="D234" s="137"/>
      <c r="E234" s="137"/>
      <c r="F234" s="137"/>
      <c r="G234" s="137"/>
      <c r="H234" s="137"/>
      <c r="I234" s="137"/>
      <c r="J234" s="138"/>
    </row>
    <row r="235" spans="2:10" s="128" customFormat="1">
      <c r="B235" s="136"/>
      <c r="C235" s="136"/>
      <c r="D235" s="137"/>
      <c r="E235" s="137"/>
      <c r="F235" s="137"/>
      <c r="G235" s="137"/>
      <c r="H235" s="137"/>
      <c r="I235" s="137"/>
      <c r="J235" s="138"/>
    </row>
    <row r="236" spans="2:10" s="128" customFormat="1">
      <c r="B236" s="136"/>
      <c r="C236" s="136"/>
      <c r="D236" s="137"/>
      <c r="E236" s="137"/>
      <c r="F236" s="137"/>
      <c r="G236" s="137"/>
      <c r="H236" s="137"/>
      <c r="I236" s="137"/>
      <c r="J236" s="138"/>
    </row>
    <row r="237" spans="2:10" s="128" customFormat="1">
      <c r="B237" s="136"/>
      <c r="C237" s="136"/>
      <c r="D237" s="137"/>
      <c r="E237" s="137"/>
      <c r="F237" s="137"/>
      <c r="G237" s="137"/>
      <c r="H237" s="137"/>
      <c r="I237" s="137"/>
      <c r="J237" s="138"/>
    </row>
    <row r="238" spans="2:10" s="128" customFormat="1">
      <c r="B238" s="136"/>
      <c r="C238" s="136"/>
      <c r="D238" s="137"/>
      <c r="E238" s="137"/>
      <c r="F238" s="137"/>
      <c r="G238" s="137"/>
      <c r="H238" s="137"/>
      <c r="I238" s="137"/>
      <c r="J238" s="138"/>
    </row>
    <row r="239" spans="2:10" s="128" customFormat="1">
      <c r="B239" s="136"/>
      <c r="C239" s="136"/>
      <c r="D239" s="137"/>
      <c r="E239" s="137"/>
      <c r="F239" s="137"/>
      <c r="G239" s="137"/>
      <c r="H239" s="137"/>
      <c r="I239" s="137"/>
      <c r="J239" s="138"/>
    </row>
    <row r="240" spans="2:10" s="128" customFormat="1">
      <c r="B240" s="136"/>
      <c r="C240" s="136"/>
      <c r="D240" s="137"/>
      <c r="E240" s="137"/>
      <c r="F240" s="137"/>
      <c r="G240" s="137"/>
      <c r="H240" s="137"/>
      <c r="I240" s="137"/>
      <c r="J240" s="138"/>
    </row>
    <row r="241" spans="2:10" s="128" customFormat="1">
      <c r="B241" s="136"/>
      <c r="C241" s="136"/>
      <c r="D241" s="137"/>
      <c r="E241" s="137"/>
      <c r="F241" s="137"/>
      <c r="G241" s="137"/>
      <c r="H241" s="137"/>
      <c r="I241" s="137"/>
      <c r="J241" s="138"/>
    </row>
    <row r="242" spans="2:10" s="128" customFormat="1">
      <c r="B242" s="136"/>
      <c r="C242" s="136"/>
      <c r="D242" s="137"/>
      <c r="E242" s="137"/>
      <c r="F242" s="137"/>
      <c r="G242" s="137"/>
      <c r="H242" s="137"/>
      <c r="I242" s="137"/>
      <c r="J242" s="138"/>
    </row>
    <row r="243" spans="2:10" s="128" customFormat="1">
      <c r="B243" s="136"/>
      <c r="C243" s="136"/>
      <c r="D243" s="137"/>
      <c r="E243" s="137"/>
      <c r="F243" s="137"/>
      <c r="G243" s="137"/>
      <c r="H243" s="137"/>
      <c r="I243" s="137"/>
      <c r="J243" s="138"/>
    </row>
    <row r="244" spans="2:10" s="128" customFormat="1">
      <c r="B244" s="136"/>
      <c r="C244" s="136"/>
      <c r="D244" s="137"/>
      <c r="E244" s="137"/>
      <c r="F244" s="137"/>
      <c r="G244" s="137"/>
      <c r="H244" s="137"/>
      <c r="I244" s="137"/>
      <c r="J244" s="138"/>
    </row>
    <row r="245" spans="2:10" s="128" customFormat="1">
      <c r="B245" s="136"/>
      <c r="C245" s="136"/>
      <c r="D245" s="137"/>
      <c r="E245" s="137"/>
      <c r="F245" s="137"/>
      <c r="G245" s="137"/>
      <c r="H245" s="137"/>
      <c r="I245" s="137"/>
      <c r="J245" s="138"/>
    </row>
    <row r="246" spans="2:10" s="128" customFormat="1">
      <c r="B246" s="136"/>
      <c r="C246" s="136"/>
      <c r="D246" s="137"/>
      <c r="E246" s="137"/>
      <c r="F246" s="137"/>
      <c r="G246" s="137"/>
      <c r="H246" s="137"/>
      <c r="I246" s="137"/>
      <c r="J246" s="138"/>
    </row>
    <row r="247" spans="2:10" s="128" customFormat="1">
      <c r="B247" s="136"/>
      <c r="C247" s="136"/>
      <c r="D247" s="137"/>
      <c r="E247" s="137"/>
      <c r="F247" s="137"/>
      <c r="G247" s="137"/>
      <c r="H247" s="137"/>
      <c r="I247" s="137"/>
      <c r="J247" s="138"/>
    </row>
    <row r="248" spans="2:10" s="128" customFormat="1">
      <c r="B248" s="136"/>
      <c r="C248" s="136"/>
      <c r="D248" s="137"/>
      <c r="E248" s="137"/>
      <c r="F248" s="137"/>
      <c r="G248" s="137"/>
      <c r="H248" s="137"/>
      <c r="I248" s="137"/>
      <c r="J248" s="138"/>
    </row>
    <row r="249" spans="2:10" s="128" customFormat="1">
      <c r="B249" s="136"/>
      <c r="C249" s="136"/>
      <c r="D249" s="137"/>
      <c r="E249" s="137"/>
      <c r="F249" s="137"/>
      <c r="G249" s="137"/>
      <c r="H249" s="137"/>
      <c r="I249" s="137"/>
      <c r="J249" s="138"/>
    </row>
    <row r="250" spans="2:10" s="128" customFormat="1">
      <c r="B250" s="136"/>
      <c r="C250" s="136"/>
      <c r="D250" s="137"/>
      <c r="E250" s="137"/>
      <c r="F250" s="137"/>
      <c r="G250" s="137"/>
      <c r="H250" s="137"/>
      <c r="I250" s="137"/>
      <c r="J250" s="138"/>
    </row>
    <row r="251" spans="2:10" s="128" customFormat="1">
      <c r="B251" s="136"/>
      <c r="C251" s="136"/>
      <c r="D251" s="137"/>
      <c r="E251" s="137"/>
      <c r="F251" s="137"/>
      <c r="G251" s="137"/>
      <c r="H251" s="137"/>
      <c r="I251" s="137"/>
      <c r="J251" s="138"/>
    </row>
    <row r="252" spans="2:10" s="128" customFormat="1">
      <c r="B252" s="136"/>
      <c r="C252" s="136"/>
      <c r="D252" s="137"/>
      <c r="E252" s="137"/>
      <c r="F252" s="137"/>
      <c r="G252" s="137"/>
      <c r="H252" s="137"/>
      <c r="I252" s="137"/>
      <c r="J252" s="138"/>
    </row>
    <row r="253" spans="2:10" s="128" customFormat="1">
      <c r="B253" s="136"/>
      <c r="C253" s="136"/>
      <c r="D253" s="137"/>
      <c r="E253" s="137"/>
      <c r="F253" s="137"/>
      <c r="G253" s="137"/>
      <c r="H253" s="137"/>
      <c r="I253" s="137"/>
      <c r="J253" s="138"/>
    </row>
    <row r="254" spans="2:10" s="128" customFormat="1">
      <c r="B254" s="136"/>
      <c r="C254" s="136"/>
      <c r="D254" s="137"/>
      <c r="E254" s="137"/>
      <c r="F254" s="137"/>
      <c r="G254" s="137"/>
      <c r="H254" s="137"/>
      <c r="I254" s="137"/>
      <c r="J254" s="138"/>
    </row>
    <row r="255" spans="2:10" s="128" customFormat="1">
      <c r="B255" s="136"/>
      <c r="C255" s="136"/>
      <c r="D255" s="137"/>
      <c r="E255" s="137"/>
      <c r="F255" s="137"/>
      <c r="G255" s="137"/>
      <c r="H255" s="137"/>
      <c r="I255" s="137"/>
      <c r="J255" s="138"/>
    </row>
    <row r="256" spans="2:10" s="128" customFormat="1">
      <c r="B256" s="136"/>
      <c r="C256" s="136"/>
      <c r="D256" s="137"/>
      <c r="E256" s="137"/>
      <c r="F256" s="137"/>
      <c r="G256" s="137"/>
      <c r="H256" s="137"/>
      <c r="I256" s="137"/>
      <c r="J256" s="138"/>
    </row>
    <row r="257" spans="2:10" s="128" customFormat="1">
      <c r="B257" s="136"/>
      <c r="C257" s="136"/>
      <c r="D257" s="137"/>
      <c r="E257" s="137"/>
      <c r="F257" s="137"/>
      <c r="G257" s="137"/>
      <c r="H257" s="137"/>
      <c r="I257" s="137"/>
      <c r="J257" s="138"/>
    </row>
    <row r="258" spans="2:10" s="128" customFormat="1">
      <c r="B258" s="136"/>
      <c r="C258" s="136"/>
      <c r="D258" s="137"/>
      <c r="E258" s="137"/>
      <c r="F258" s="137"/>
      <c r="G258" s="137"/>
      <c r="H258" s="137"/>
      <c r="I258" s="137"/>
      <c r="J258" s="138"/>
    </row>
    <row r="259" spans="2:10" s="128" customFormat="1">
      <c r="B259" s="136"/>
      <c r="C259" s="136"/>
      <c r="D259" s="137"/>
      <c r="E259" s="137"/>
      <c r="F259" s="137"/>
      <c r="G259" s="137"/>
      <c r="H259" s="137"/>
      <c r="I259" s="137"/>
      <c r="J259" s="138"/>
    </row>
    <row r="260" spans="2:10" s="128" customFormat="1">
      <c r="B260" s="136"/>
      <c r="C260" s="136"/>
      <c r="D260" s="137"/>
      <c r="E260" s="137"/>
      <c r="F260" s="137"/>
      <c r="G260" s="137"/>
      <c r="H260" s="137"/>
      <c r="I260" s="137"/>
      <c r="J260" s="138"/>
    </row>
    <row r="261" spans="2:10" s="128" customFormat="1">
      <c r="B261" s="136"/>
      <c r="C261" s="136"/>
      <c r="D261" s="137"/>
      <c r="E261" s="137"/>
      <c r="F261" s="137"/>
      <c r="G261" s="137"/>
      <c r="H261" s="137"/>
      <c r="I261" s="137"/>
      <c r="J261" s="138"/>
    </row>
    <row r="262" spans="2:10" s="128" customFormat="1">
      <c r="B262" s="136"/>
      <c r="C262" s="136"/>
      <c r="D262" s="137"/>
      <c r="E262" s="137"/>
      <c r="F262" s="137"/>
      <c r="G262" s="137"/>
      <c r="H262" s="137"/>
      <c r="I262" s="137"/>
      <c r="J262" s="138"/>
    </row>
    <row r="263" spans="2:10" s="128" customFormat="1">
      <c r="B263" s="136"/>
      <c r="C263" s="136"/>
      <c r="D263" s="137"/>
      <c r="E263" s="137"/>
      <c r="F263" s="137"/>
      <c r="G263" s="137"/>
      <c r="H263" s="137"/>
      <c r="I263" s="137"/>
      <c r="J263" s="138"/>
    </row>
    <row r="264" spans="2:10" s="128" customFormat="1">
      <c r="B264" s="136"/>
      <c r="C264" s="136"/>
      <c r="D264" s="137"/>
      <c r="E264" s="137"/>
      <c r="F264" s="137"/>
      <c r="G264" s="137"/>
      <c r="H264" s="137"/>
      <c r="I264" s="137"/>
      <c r="J264" s="138"/>
    </row>
    <row r="265" spans="2:10" s="128" customFormat="1">
      <c r="B265" s="136"/>
      <c r="C265" s="136"/>
      <c r="D265" s="137"/>
      <c r="E265" s="137"/>
      <c r="F265" s="137"/>
      <c r="G265" s="137"/>
      <c r="H265" s="137"/>
      <c r="I265" s="137"/>
      <c r="J265" s="138"/>
    </row>
    <row r="266" spans="2:10" s="128" customFormat="1">
      <c r="B266" s="136"/>
      <c r="C266" s="136"/>
      <c r="D266" s="137"/>
      <c r="E266" s="137"/>
      <c r="F266" s="137"/>
      <c r="G266" s="137"/>
      <c r="H266" s="137"/>
      <c r="I266" s="137"/>
      <c r="J266" s="138"/>
    </row>
    <row r="267" spans="2:10" s="128" customFormat="1">
      <c r="B267" s="136"/>
      <c r="C267" s="136"/>
      <c r="D267" s="137"/>
      <c r="E267" s="137"/>
      <c r="F267" s="137"/>
      <c r="G267" s="137"/>
      <c r="H267" s="137"/>
      <c r="I267" s="137"/>
      <c r="J267" s="138"/>
    </row>
    <row r="268" spans="2:10" s="128" customFormat="1">
      <c r="B268" s="136"/>
      <c r="C268" s="136"/>
      <c r="D268" s="137"/>
      <c r="E268" s="137"/>
      <c r="F268" s="137"/>
      <c r="G268" s="137"/>
      <c r="H268" s="137"/>
      <c r="I268" s="137"/>
      <c r="J268" s="138"/>
    </row>
    <row r="269" spans="2:10" s="128" customFormat="1">
      <c r="B269" s="136"/>
      <c r="C269" s="136"/>
      <c r="D269" s="137"/>
      <c r="E269" s="137"/>
      <c r="F269" s="137"/>
      <c r="G269" s="137"/>
      <c r="H269" s="137"/>
      <c r="I269" s="137"/>
      <c r="J269" s="138"/>
    </row>
    <row r="270" spans="2:10" s="128" customFormat="1">
      <c r="B270" s="136"/>
      <c r="C270" s="136"/>
      <c r="D270" s="137"/>
      <c r="E270" s="137"/>
      <c r="F270" s="137"/>
      <c r="G270" s="137"/>
      <c r="H270" s="137"/>
      <c r="I270" s="137"/>
      <c r="J270" s="138"/>
    </row>
    <row r="271" spans="2:10" s="128" customFormat="1">
      <c r="B271" s="136"/>
      <c r="C271" s="136"/>
      <c r="D271" s="137"/>
      <c r="E271" s="137"/>
      <c r="F271" s="137"/>
      <c r="G271" s="137"/>
      <c r="H271" s="137"/>
      <c r="I271" s="137"/>
      <c r="J271" s="138"/>
    </row>
    <row r="272" spans="2:10" s="128" customFormat="1">
      <c r="B272" s="136"/>
      <c r="C272" s="136"/>
      <c r="D272" s="137"/>
      <c r="E272" s="137"/>
      <c r="F272" s="137"/>
      <c r="G272" s="137"/>
      <c r="H272" s="137"/>
      <c r="I272" s="137"/>
      <c r="J272" s="138"/>
    </row>
    <row r="273" spans="2:10" s="128" customFormat="1">
      <c r="B273" s="136"/>
      <c r="C273" s="136"/>
      <c r="D273" s="137"/>
      <c r="E273" s="137"/>
      <c r="F273" s="137"/>
      <c r="G273" s="137"/>
      <c r="H273" s="137"/>
      <c r="I273" s="137"/>
      <c r="J273" s="138"/>
    </row>
    <row r="274" spans="2:10" s="128" customFormat="1">
      <c r="B274" s="136"/>
      <c r="C274" s="136"/>
      <c r="D274" s="137"/>
      <c r="E274" s="137"/>
      <c r="F274" s="137"/>
      <c r="G274" s="137"/>
      <c r="H274" s="137"/>
      <c r="I274" s="137"/>
      <c r="J274" s="138"/>
    </row>
    <row r="275" spans="2:10" s="128" customFormat="1">
      <c r="B275" s="136"/>
      <c r="C275" s="136"/>
      <c r="D275" s="137"/>
      <c r="E275" s="137"/>
      <c r="F275" s="137"/>
      <c r="G275" s="137"/>
      <c r="H275" s="137"/>
      <c r="I275" s="137"/>
      <c r="J275" s="138"/>
    </row>
    <row r="276" spans="2:10" s="128" customFormat="1">
      <c r="B276" s="136"/>
      <c r="C276" s="136"/>
      <c r="D276" s="137"/>
      <c r="E276" s="137"/>
      <c r="F276" s="137"/>
      <c r="G276" s="137"/>
      <c r="H276" s="137"/>
      <c r="I276" s="137"/>
      <c r="J276" s="138"/>
    </row>
    <row r="277" spans="2:10" s="128" customFormat="1">
      <c r="B277" s="136"/>
      <c r="C277" s="136"/>
      <c r="D277" s="137"/>
      <c r="E277" s="137"/>
      <c r="F277" s="137"/>
      <c r="G277" s="137"/>
      <c r="H277" s="137"/>
      <c r="I277" s="137"/>
      <c r="J277" s="138"/>
    </row>
    <row r="278" spans="2:10" s="128" customFormat="1">
      <c r="B278" s="136"/>
      <c r="C278" s="136"/>
      <c r="D278" s="137"/>
      <c r="E278" s="137"/>
      <c r="F278" s="137"/>
      <c r="G278" s="137"/>
      <c r="H278" s="137"/>
      <c r="I278" s="137"/>
      <c r="J278" s="138"/>
    </row>
    <row r="279" spans="2:10" s="128" customFormat="1">
      <c r="B279" s="136"/>
      <c r="C279" s="136"/>
      <c r="D279" s="137"/>
      <c r="E279" s="137"/>
      <c r="F279" s="137"/>
      <c r="G279" s="137"/>
      <c r="H279" s="137"/>
      <c r="I279" s="137"/>
      <c r="J279" s="138"/>
    </row>
    <row r="280" spans="2:10" s="128" customFormat="1">
      <c r="B280" s="136"/>
      <c r="C280" s="136"/>
      <c r="D280" s="137"/>
      <c r="E280" s="137"/>
      <c r="F280" s="137"/>
      <c r="G280" s="137"/>
      <c r="H280" s="137"/>
      <c r="I280" s="137"/>
      <c r="J280" s="138"/>
    </row>
    <row r="281" spans="2:10" s="128" customFormat="1">
      <c r="B281" s="136"/>
      <c r="C281" s="136"/>
      <c r="D281" s="137"/>
      <c r="E281" s="137"/>
      <c r="F281" s="137"/>
      <c r="G281" s="137"/>
      <c r="H281" s="137"/>
      <c r="I281" s="137"/>
      <c r="J281" s="138"/>
    </row>
    <row r="282" spans="2:10" s="128" customFormat="1">
      <c r="B282" s="136"/>
      <c r="C282" s="136"/>
      <c r="D282" s="137"/>
      <c r="E282" s="137"/>
      <c r="F282" s="137"/>
      <c r="G282" s="137"/>
      <c r="H282" s="137"/>
      <c r="I282" s="137"/>
      <c r="J282" s="138"/>
    </row>
    <row r="283" spans="2:10" s="128" customFormat="1">
      <c r="B283" s="136"/>
      <c r="C283" s="136"/>
      <c r="D283" s="137"/>
      <c r="E283" s="137"/>
      <c r="F283" s="137"/>
      <c r="G283" s="137"/>
      <c r="H283" s="137"/>
      <c r="I283" s="137"/>
      <c r="J283" s="138"/>
    </row>
    <row r="284" spans="2:10" s="128" customFormat="1">
      <c r="B284" s="136"/>
      <c r="C284" s="136"/>
      <c r="D284" s="137"/>
      <c r="E284" s="137"/>
      <c r="F284" s="137"/>
      <c r="G284" s="137"/>
      <c r="H284" s="137"/>
      <c r="I284" s="137"/>
      <c r="J284" s="138"/>
    </row>
    <row r="285" spans="2:10" s="128" customFormat="1">
      <c r="B285" s="136"/>
      <c r="C285" s="136"/>
      <c r="D285" s="137"/>
      <c r="E285" s="137"/>
      <c r="F285" s="137"/>
      <c r="G285" s="137"/>
      <c r="H285" s="137"/>
      <c r="I285" s="137"/>
      <c r="J285" s="138"/>
    </row>
    <row r="286" spans="2:10" s="128" customFormat="1">
      <c r="B286" s="136"/>
      <c r="C286" s="136"/>
      <c r="D286" s="137"/>
      <c r="E286" s="137"/>
      <c r="F286" s="137"/>
      <c r="G286" s="137"/>
      <c r="H286" s="137"/>
      <c r="I286" s="137"/>
      <c r="J286" s="138"/>
    </row>
    <row r="287" spans="2:10" s="128" customFormat="1">
      <c r="B287" s="136"/>
      <c r="C287" s="136"/>
      <c r="D287" s="137"/>
      <c r="E287" s="137"/>
      <c r="F287" s="137"/>
      <c r="G287" s="137"/>
      <c r="H287" s="137"/>
      <c r="I287" s="137"/>
      <c r="J287" s="138"/>
    </row>
    <row r="288" spans="2:10" s="128" customFormat="1">
      <c r="B288" s="136"/>
      <c r="C288" s="136"/>
      <c r="D288" s="137"/>
      <c r="E288" s="137"/>
      <c r="F288" s="137"/>
      <c r="G288" s="137"/>
      <c r="H288" s="137"/>
      <c r="I288" s="137"/>
      <c r="J288" s="138"/>
    </row>
    <row r="289" spans="2:10" s="128" customFormat="1">
      <c r="B289" s="136"/>
      <c r="C289" s="136"/>
      <c r="D289" s="137"/>
      <c r="E289" s="137"/>
      <c r="F289" s="137"/>
      <c r="G289" s="137"/>
      <c r="H289" s="137"/>
      <c r="I289" s="137"/>
      <c r="J289" s="138"/>
    </row>
    <row r="290" spans="2:10" s="128" customFormat="1">
      <c r="B290" s="136"/>
      <c r="C290" s="136"/>
      <c r="D290" s="137"/>
      <c r="E290" s="137"/>
      <c r="F290" s="137"/>
      <c r="G290" s="137"/>
      <c r="H290" s="137"/>
      <c r="I290" s="137"/>
      <c r="J290" s="138"/>
    </row>
    <row r="291" spans="2:10" s="128" customFormat="1">
      <c r="B291" s="136"/>
      <c r="C291" s="136"/>
      <c r="D291" s="137"/>
      <c r="E291" s="137"/>
      <c r="F291" s="137"/>
      <c r="G291" s="137"/>
      <c r="H291" s="137"/>
      <c r="I291" s="137"/>
      <c r="J291" s="138"/>
    </row>
    <row r="292" spans="2:10" s="128" customFormat="1">
      <c r="B292" s="136"/>
      <c r="C292" s="136"/>
      <c r="D292" s="137"/>
      <c r="E292" s="137"/>
      <c r="F292" s="137"/>
      <c r="G292" s="137"/>
      <c r="H292" s="137"/>
      <c r="I292" s="137"/>
      <c r="J292" s="138"/>
    </row>
    <row r="293" spans="2:10" s="128" customFormat="1">
      <c r="B293" s="136"/>
      <c r="C293" s="136"/>
      <c r="D293" s="137"/>
      <c r="E293" s="137"/>
      <c r="F293" s="137"/>
      <c r="G293" s="137"/>
      <c r="H293" s="137"/>
      <c r="I293" s="137"/>
      <c r="J293" s="138"/>
    </row>
    <row r="294" spans="2:10" s="128" customFormat="1">
      <c r="B294" s="136"/>
      <c r="C294" s="136"/>
      <c r="D294" s="137"/>
      <c r="E294" s="137"/>
      <c r="F294" s="137"/>
      <c r="G294" s="137"/>
      <c r="H294" s="137"/>
      <c r="I294" s="137"/>
      <c r="J294" s="138"/>
    </row>
    <row r="295" spans="2:10" s="128" customFormat="1">
      <c r="B295" s="136"/>
      <c r="C295" s="136"/>
      <c r="D295" s="137"/>
      <c r="E295" s="137"/>
      <c r="F295" s="137"/>
      <c r="G295" s="137"/>
      <c r="H295" s="137"/>
      <c r="I295" s="137"/>
      <c r="J295" s="138"/>
    </row>
    <row r="296" spans="2:10" s="128" customFormat="1">
      <c r="B296" s="136"/>
      <c r="C296" s="136"/>
      <c r="D296" s="137"/>
      <c r="E296" s="137"/>
      <c r="F296" s="137"/>
      <c r="G296" s="137"/>
      <c r="H296" s="137"/>
      <c r="I296" s="137"/>
      <c r="J296" s="138"/>
    </row>
    <row r="297" spans="2:10" s="128" customFormat="1">
      <c r="B297" s="136"/>
      <c r="C297" s="136"/>
      <c r="D297" s="137"/>
      <c r="E297" s="137"/>
      <c r="F297" s="137"/>
      <c r="G297" s="137"/>
      <c r="H297" s="137"/>
      <c r="I297" s="137"/>
      <c r="J297" s="138"/>
    </row>
    <row r="298" spans="2:10" s="128" customFormat="1">
      <c r="B298" s="136"/>
      <c r="C298" s="136"/>
      <c r="D298" s="137"/>
      <c r="E298" s="137"/>
      <c r="F298" s="137"/>
      <c r="G298" s="137"/>
      <c r="H298" s="137"/>
      <c r="I298" s="137"/>
      <c r="J298" s="138"/>
    </row>
    <row r="299" spans="2:10" s="128" customFormat="1">
      <c r="B299" s="136"/>
      <c r="C299" s="136"/>
      <c r="D299" s="137"/>
      <c r="E299" s="137"/>
      <c r="F299" s="137"/>
      <c r="G299" s="137"/>
      <c r="H299" s="137"/>
      <c r="I299" s="137"/>
      <c r="J299" s="138"/>
    </row>
    <row r="300" spans="2:10" s="128" customFormat="1">
      <c r="B300" s="136"/>
      <c r="C300" s="136"/>
      <c r="D300" s="137"/>
      <c r="E300" s="137"/>
      <c r="F300" s="137"/>
      <c r="G300" s="137"/>
      <c r="H300" s="137"/>
      <c r="I300" s="137"/>
      <c r="J300" s="138"/>
    </row>
    <row r="301" spans="2:10" s="128" customFormat="1">
      <c r="B301" s="136"/>
      <c r="C301" s="136"/>
      <c r="D301" s="137"/>
      <c r="E301" s="137"/>
      <c r="F301" s="137"/>
      <c r="G301" s="137"/>
      <c r="H301" s="137"/>
      <c r="I301" s="137"/>
      <c r="J301" s="138"/>
    </row>
    <row r="302" spans="2:10" s="128" customFormat="1">
      <c r="B302" s="136"/>
      <c r="C302" s="136"/>
      <c r="D302" s="137"/>
      <c r="E302" s="137"/>
      <c r="F302" s="137"/>
      <c r="G302" s="137"/>
      <c r="H302" s="137"/>
      <c r="I302" s="137"/>
      <c r="J302" s="138"/>
    </row>
    <row r="303" spans="2:10" s="128" customFormat="1">
      <c r="B303" s="136"/>
      <c r="C303" s="136"/>
      <c r="D303" s="137"/>
      <c r="E303" s="137"/>
      <c r="F303" s="137"/>
      <c r="G303" s="137"/>
      <c r="H303" s="137"/>
      <c r="I303" s="137"/>
      <c r="J303" s="138"/>
    </row>
    <row r="304" spans="2:10" s="128" customFormat="1">
      <c r="B304" s="136"/>
      <c r="C304" s="136"/>
      <c r="D304" s="137"/>
      <c r="E304" s="137"/>
      <c r="F304" s="137"/>
      <c r="G304" s="137"/>
      <c r="H304" s="137"/>
      <c r="I304" s="137"/>
      <c r="J304" s="138"/>
    </row>
    <row r="305" spans="2:10" s="128" customFormat="1">
      <c r="B305" s="136"/>
      <c r="C305" s="136"/>
      <c r="D305" s="137"/>
      <c r="E305" s="137"/>
      <c r="F305" s="137"/>
      <c r="G305" s="137"/>
      <c r="H305" s="137"/>
      <c r="I305" s="137"/>
      <c r="J305" s="138"/>
    </row>
    <row r="306" spans="2:10" s="128" customFormat="1">
      <c r="B306" s="136"/>
      <c r="C306" s="136"/>
      <c r="D306" s="137"/>
      <c r="E306" s="137"/>
      <c r="F306" s="137"/>
      <c r="G306" s="137"/>
      <c r="H306" s="137"/>
      <c r="I306" s="137"/>
      <c r="J306" s="138"/>
    </row>
    <row r="307" spans="2:10" s="128" customFormat="1">
      <c r="B307" s="136"/>
      <c r="C307" s="136"/>
      <c r="D307" s="137"/>
      <c r="E307" s="137"/>
      <c r="F307" s="137"/>
      <c r="G307" s="137"/>
      <c r="H307" s="137"/>
      <c r="I307" s="137"/>
      <c r="J307" s="138"/>
    </row>
    <row r="308" spans="2:10" s="128" customFormat="1">
      <c r="B308" s="136"/>
      <c r="C308" s="136"/>
      <c r="D308" s="137"/>
      <c r="E308" s="137"/>
      <c r="F308" s="137"/>
      <c r="G308" s="137"/>
      <c r="H308" s="137"/>
      <c r="I308" s="137"/>
      <c r="J308" s="138"/>
    </row>
    <row r="309" spans="2:10" s="128" customFormat="1">
      <c r="B309" s="136"/>
      <c r="C309" s="136"/>
      <c r="D309" s="137"/>
      <c r="E309" s="137"/>
      <c r="F309" s="137"/>
      <c r="G309" s="137"/>
      <c r="H309" s="137"/>
      <c r="I309" s="137"/>
      <c r="J309" s="138"/>
    </row>
    <row r="310" spans="2:10" s="128" customFormat="1">
      <c r="B310" s="136"/>
      <c r="C310" s="136"/>
      <c r="D310" s="137"/>
      <c r="E310" s="137"/>
      <c r="F310" s="137"/>
      <c r="G310" s="137"/>
      <c r="H310" s="137"/>
      <c r="I310" s="137"/>
      <c r="J310" s="138"/>
    </row>
    <row r="311" spans="2:10" s="128" customFormat="1">
      <c r="B311" s="136"/>
      <c r="C311" s="136"/>
      <c r="D311" s="137"/>
      <c r="E311" s="137"/>
      <c r="F311" s="137"/>
      <c r="G311" s="137"/>
      <c r="H311" s="137"/>
      <c r="I311" s="137"/>
      <c r="J311" s="138"/>
    </row>
    <row r="312" spans="2:10" s="128" customFormat="1">
      <c r="B312" s="136"/>
      <c r="C312" s="136"/>
      <c r="D312" s="137"/>
      <c r="E312" s="137"/>
      <c r="F312" s="137"/>
      <c r="G312" s="137"/>
      <c r="H312" s="137"/>
      <c r="I312" s="137"/>
      <c r="J312" s="138"/>
    </row>
    <row r="313" spans="2:10" s="128" customFormat="1">
      <c r="B313" s="136"/>
      <c r="C313" s="136"/>
      <c r="D313" s="137"/>
      <c r="E313" s="137"/>
      <c r="F313" s="137"/>
      <c r="G313" s="137"/>
      <c r="H313" s="137"/>
      <c r="I313" s="137"/>
      <c r="J313" s="138"/>
    </row>
    <row r="314" spans="2:10" s="128" customFormat="1">
      <c r="B314" s="136"/>
      <c r="C314" s="136"/>
      <c r="D314" s="137"/>
      <c r="E314" s="137"/>
      <c r="F314" s="137"/>
      <c r="G314" s="137"/>
      <c r="H314" s="137"/>
      <c r="I314" s="137"/>
      <c r="J314" s="138"/>
    </row>
    <row r="315" spans="2:10" s="128" customFormat="1">
      <c r="B315" s="136"/>
      <c r="C315" s="136"/>
      <c r="D315" s="137"/>
      <c r="E315" s="137"/>
      <c r="F315" s="137"/>
      <c r="G315" s="137"/>
      <c r="H315" s="137"/>
      <c r="I315" s="137"/>
      <c r="J315" s="138"/>
    </row>
    <row r="316" spans="2:10" s="128" customFormat="1">
      <c r="B316" s="136"/>
      <c r="C316" s="136"/>
      <c r="D316" s="137"/>
      <c r="E316" s="137"/>
      <c r="F316" s="137"/>
      <c r="G316" s="137"/>
      <c r="H316" s="137"/>
      <c r="I316" s="137"/>
      <c r="J316" s="138"/>
    </row>
    <row r="317" spans="2:10" s="128" customFormat="1">
      <c r="B317" s="136"/>
      <c r="C317" s="136"/>
      <c r="D317" s="137"/>
      <c r="E317" s="137"/>
      <c r="F317" s="137"/>
      <c r="G317" s="137"/>
      <c r="H317" s="137"/>
      <c r="I317" s="137"/>
      <c r="J317" s="138"/>
    </row>
    <row r="318" spans="2:10" s="128" customFormat="1">
      <c r="B318" s="136"/>
      <c r="C318" s="136"/>
      <c r="D318" s="137"/>
      <c r="E318" s="137"/>
      <c r="F318" s="137"/>
      <c r="G318" s="137"/>
      <c r="H318" s="137"/>
      <c r="I318" s="137"/>
      <c r="J318" s="138"/>
    </row>
    <row r="319" spans="2:10" s="128" customFormat="1">
      <c r="B319" s="136"/>
      <c r="C319" s="136"/>
      <c r="D319" s="137"/>
      <c r="E319" s="137"/>
      <c r="F319" s="137"/>
      <c r="G319" s="137"/>
      <c r="H319" s="137"/>
      <c r="I319" s="137"/>
      <c r="J319" s="138"/>
    </row>
    <row r="320" spans="2:10" s="128" customFormat="1">
      <c r="B320" s="136"/>
      <c r="C320" s="136"/>
      <c r="D320" s="137"/>
      <c r="E320" s="137"/>
      <c r="F320" s="137"/>
      <c r="G320" s="137"/>
      <c r="H320" s="137"/>
      <c r="I320" s="137"/>
      <c r="J320" s="138"/>
    </row>
    <row r="321" spans="2:10" s="128" customFormat="1">
      <c r="B321" s="136"/>
      <c r="C321" s="136"/>
      <c r="D321" s="137"/>
      <c r="E321" s="137"/>
      <c r="F321" s="137"/>
      <c r="G321" s="137"/>
      <c r="H321" s="137"/>
      <c r="I321" s="137"/>
      <c r="J321" s="138"/>
    </row>
    <row r="322" spans="2:10" s="128" customFormat="1">
      <c r="B322" s="136"/>
      <c r="C322" s="136"/>
      <c r="D322" s="137"/>
      <c r="E322" s="137"/>
      <c r="F322" s="137"/>
      <c r="G322" s="137"/>
      <c r="H322" s="137"/>
      <c r="I322" s="137"/>
      <c r="J322" s="138"/>
    </row>
    <row r="323" spans="2:10" s="128" customFormat="1">
      <c r="B323" s="136"/>
      <c r="C323" s="136"/>
      <c r="D323" s="137"/>
      <c r="E323" s="137"/>
      <c r="F323" s="137"/>
      <c r="G323" s="137"/>
      <c r="H323" s="137"/>
      <c r="I323" s="137"/>
      <c r="J323" s="138"/>
    </row>
    <row r="324" spans="2:10" s="128" customFormat="1">
      <c r="B324" s="136"/>
      <c r="C324" s="136"/>
      <c r="D324" s="137"/>
      <c r="E324" s="137"/>
      <c r="F324" s="137"/>
      <c r="G324" s="137"/>
      <c r="H324" s="137"/>
      <c r="I324" s="137"/>
      <c r="J324" s="138"/>
    </row>
    <row r="325" spans="2:10" s="128" customFormat="1">
      <c r="B325" s="136"/>
      <c r="C325" s="136"/>
      <c r="D325" s="137"/>
      <c r="E325" s="137"/>
      <c r="F325" s="137"/>
      <c r="G325" s="137"/>
      <c r="H325" s="137"/>
      <c r="I325" s="137"/>
      <c r="J325" s="138"/>
    </row>
    <row r="326" spans="2:10" s="128" customFormat="1">
      <c r="B326" s="136"/>
      <c r="C326" s="136"/>
      <c r="D326" s="137"/>
      <c r="E326" s="137"/>
      <c r="F326" s="137"/>
      <c r="G326" s="137"/>
      <c r="H326" s="137"/>
      <c r="I326" s="137"/>
      <c r="J326" s="138"/>
    </row>
    <row r="327" spans="2:10" s="128" customFormat="1">
      <c r="B327" s="136"/>
      <c r="C327" s="136"/>
      <c r="D327" s="137"/>
      <c r="E327" s="137"/>
      <c r="F327" s="137"/>
      <c r="G327" s="137"/>
      <c r="H327" s="137"/>
      <c r="I327" s="137"/>
      <c r="J327" s="138"/>
    </row>
    <row r="328" spans="2:10" s="128" customFormat="1">
      <c r="B328" s="136"/>
      <c r="C328" s="136"/>
      <c r="D328" s="137"/>
      <c r="E328" s="137"/>
      <c r="F328" s="137"/>
      <c r="G328" s="137"/>
      <c r="H328" s="137"/>
      <c r="I328" s="137"/>
      <c r="J328" s="138"/>
    </row>
    <row r="329" spans="2:10" s="128" customFormat="1">
      <c r="B329" s="136"/>
      <c r="C329" s="136"/>
      <c r="D329" s="137"/>
      <c r="E329" s="137"/>
      <c r="F329" s="137"/>
      <c r="G329" s="137"/>
      <c r="H329" s="137"/>
      <c r="I329" s="137"/>
      <c r="J329" s="138"/>
    </row>
    <row r="330" spans="2:10" s="128" customFormat="1">
      <c r="B330" s="136"/>
      <c r="C330" s="136"/>
      <c r="D330" s="137"/>
      <c r="E330" s="137"/>
      <c r="F330" s="137"/>
      <c r="G330" s="137"/>
      <c r="H330" s="137"/>
      <c r="I330" s="137"/>
      <c r="J330" s="138"/>
    </row>
    <row r="331" spans="2:10" s="128" customFormat="1">
      <c r="B331" s="136"/>
      <c r="C331" s="136"/>
      <c r="D331" s="137"/>
      <c r="E331" s="137"/>
      <c r="F331" s="137"/>
      <c r="G331" s="137"/>
      <c r="H331" s="137"/>
      <c r="I331" s="137"/>
      <c r="J331" s="138"/>
    </row>
    <row r="332" spans="2:10" s="128" customFormat="1">
      <c r="B332" s="136"/>
      <c r="C332" s="136"/>
      <c r="D332" s="137"/>
      <c r="E332" s="137"/>
      <c r="F332" s="137"/>
      <c r="G332" s="137"/>
      <c r="H332" s="137"/>
      <c r="I332" s="137"/>
      <c r="J332" s="138"/>
    </row>
    <row r="333" spans="2:10" s="128" customFormat="1">
      <c r="B333" s="136"/>
      <c r="C333" s="136"/>
      <c r="D333" s="137"/>
      <c r="E333" s="137"/>
      <c r="F333" s="137"/>
      <c r="G333" s="137"/>
      <c r="H333" s="137"/>
      <c r="I333" s="137"/>
      <c r="J333" s="138"/>
    </row>
    <row r="334" spans="2:10" s="128" customFormat="1">
      <c r="B334" s="136"/>
      <c r="C334" s="136"/>
      <c r="D334" s="137"/>
      <c r="E334" s="137"/>
      <c r="F334" s="137"/>
      <c r="G334" s="137"/>
      <c r="H334" s="137"/>
      <c r="I334" s="137"/>
      <c r="J334" s="138"/>
    </row>
    <row r="335" spans="2:10" s="128" customFormat="1">
      <c r="B335" s="136"/>
      <c r="C335" s="136"/>
      <c r="D335" s="137"/>
      <c r="E335" s="137"/>
      <c r="F335" s="137"/>
      <c r="G335" s="137"/>
      <c r="H335" s="137"/>
      <c r="I335" s="137"/>
      <c r="J335" s="138"/>
    </row>
    <row r="336" spans="2:10" s="128" customFormat="1">
      <c r="B336" s="136"/>
      <c r="C336" s="136"/>
      <c r="D336" s="137"/>
      <c r="E336" s="137"/>
      <c r="F336" s="137"/>
      <c r="G336" s="137"/>
      <c r="H336" s="137"/>
      <c r="I336" s="137"/>
      <c r="J336" s="138"/>
    </row>
    <row r="337" spans="2:10" s="128" customFormat="1">
      <c r="B337" s="136"/>
      <c r="C337" s="136"/>
      <c r="D337" s="137"/>
      <c r="E337" s="137"/>
      <c r="F337" s="137"/>
      <c r="G337" s="137"/>
      <c r="H337" s="137"/>
      <c r="I337" s="137"/>
      <c r="J337" s="138"/>
    </row>
    <row r="338" spans="2:10" s="128" customFormat="1">
      <c r="B338" s="136"/>
      <c r="C338" s="136"/>
      <c r="D338" s="137"/>
      <c r="E338" s="137"/>
      <c r="F338" s="137"/>
      <c r="G338" s="137"/>
      <c r="H338" s="137"/>
      <c r="I338" s="137"/>
      <c r="J338" s="138"/>
    </row>
    <row r="339" spans="2:10" s="128" customFormat="1">
      <c r="B339" s="136"/>
      <c r="C339" s="136"/>
      <c r="D339" s="137"/>
      <c r="E339" s="137"/>
      <c r="F339" s="137"/>
      <c r="G339" s="137"/>
      <c r="H339" s="137"/>
      <c r="I339" s="137"/>
      <c r="J339" s="138"/>
    </row>
    <row r="340" spans="2:10" s="128" customFormat="1">
      <c r="B340" s="136"/>
      <c r="C340" s="136"/>
      <c r="D340" s="137"/>
      <c r="E340" s="137"/>
      <c r="F340" s="137"/>
      <c r="G340" s="137"/>
      <c r="H340" s="137"/>
      <c r="I340" s="137"/>
      <c r="J340" s="138"/>
    </row>
    <row r="341" spans="2:10" s="128" customFormat="1">
      <c r="B341" s="136"/>
      <c r="C341" s="136"/>
      <c r="D341" s="137"/>
      <c r="E341" s="137"/>
      <c r="F341" s="137"/>
      <c r="G341" s="137"/>
      <c r="H341" s="137"/>
      <c r="I341" s="137"/>
      <c r="J341" s="138"/>
    </row>
    <row r="342" spans="2:10" s="128" customFormat="1">
      <c r="B342" s="136"/>
      <c r="C342" s="136"/>
      <c r="D342" s="137"/>
      <c r="E342" s="137"/>
      <c r="F342" s="137"/>
      <c r="G342" s="137"/>
      <c r="H342" s="137"/>
      <c r="I342" s="137"/>
      <c r="J342" s="138"/>
    </row>
    <row r="343" spans="2:10" s="128" customFormat="1">
      <c r="B343" s="136"/>
      <c r="C343" s="136"/>
      <c r="D343" s="137"/>
      <c r="E343" s="137"/>
      <c r="F343" s="137"/>
      <c r="G343" s="137"/>
      <c r="H343" s="137"/>
      <c r="I343" s="137"/>
      <c r="J343" s="138"/>
    </row>
    <row r="344" spans="2:10" s="128" customFormat="1">
      <c r="B344" s="136"/>
      <c r="C344" s="136"/>
      <c r="D344" s="137"/>
      <c r="E344" s="137"/>
      <c r="F344" s="137"/>
      <c r="G344" s="137"/>
      <c r="H344" s="137"/>
      <c r="I344" s="137"/>
      <c r="J344" s="138"/>
    </row>
    <row r="345" spans="2:10" s="128" customFormat="1">
      <c r="B345" s="136"/>
      <c r="C345" s="136"/>
      <c r="D345" s="137"/>
      <c r="E345" s="137"/>
      <c r="F345" s="137"/>
      <c r="G345" s="137"/>
      <c r="H345" s="137"/>
      <c r="I345" s="137"/>
      <c r="J345" s="138"/>
    </row>
    <row r="346" spans="2:10" s="128" customFormat="1">
      <c r="B346" s="136"/>
      <c r="C346" s="136"/>
      <c r="D346" s="137"/>
      <c r="E346" s="137"/>
      <c r="F346" s="137"/>
      <c r="G346" s="137"/>
      <c r="H346" s="137"/>
      <c r="I346" s="137"/>
      <c r="J346" s="138"/>
    </row>
    <row r="347" spans="2:10" s="128" customFormat="1">
      <c r="B347" s="136"/>
      <c r="C347" s="136"/>
      <c r="D347" s="137"/>
      <c r="E347" s="137"/>
      <c r="F347" s="137"/>
      <c r="G347" s="137"/>
      <c r="H347" s="137"/>
      <c r="I347" s="137"/>
      <c r="J347" s="138"/>
    </row>
    <row r="348" spans="2:10" s="128" customFormat="1">
      <c r="B348" s="136"/>
      <c r="C348" s="136"/>
      <c r="D348" s="137"/>
      <c r="E348" s="137"/>
      <c r="F348" s="137"/>
      <c r="G348" s="137"/>
      <c r="H348" s="137"/>
      <c r="I348" s="137"/>
      <c r="J348" s="138"/>
    </row>
    <row r="349" spans="2:10" s="128" customFormat="1">
      <c r="B349" s="136"/>
      <c r="C349" s="136"/>
      <c r="D349" s="137"/>
      <c r="E349" s="137"/>
      <c r="F349" s="137"/>
      <c r="G349" s="137"/>
      <c r="H349" s="137"/>
      <c r="I349" s="137"/>
      <c r="J349" s="138"/>
    </row>
    <row r="350" spans="2:10" s="128" customFormat="1">
      <c r="B350" s="136"/>
      <c r="C350" s="136"/>
      <c r="D350" s="137"/>
      <c r="E350" s="137"/>
      <c r="F350" s="137"/>
      <c r="G350" s="137"/>
      <c r="H350" s="137"/>
      <c r="I350" s="137"/>
      <c r="J350" s="138"/>
    </row>
    <row r="351" spans="2:10" s="128" customFormat="1">
      <c r="B351" s="136"/>
      <c r="C351" s="136"/>
      <c r="D351" s="137"/>
      <c r="E351" s="137"/>
      <c r="F351" s="137"/>
      <c r="G351" s="137"/>
      <c r="H351" s="137"/>
      <c r="I351" s="137"/>
      <c r="J351" s="138"/>
    </row>
    <row r="352" spans="2:10" s="128" customFormat="1">
      <c r="B352" s="136"/>
      <c r="C352" s="136"/>
      <c r="D352" s="137"/>
      <c r="E352" s="137"/>
      <c r="F352" s="137"/>
      <c r="G352" s="137"/>
      <c r="H352" s="137"/>
      <c r="I352" s="137"/>
      <c r="J352" s="138"/>
    </row>
    <row r="353" spans="2:10" s="128" customFormat="1">
      <c r="B353" s="136"/>
      <c r="C353" s="136"/>
      <c r="D353" s="137"/>
      <c r="E353" s="137"/>
      <c r="F353" s="137"/>
      <c r="G353" s="137"/>
      <c r="H353" s="137"/>
      <c r="I353" s="137"/>
      <c r="J353" s="138"/>
    </row>
    <row r="354" spans="2:10" s="128" customFormat="1">
      <c r="B354" s="136"/>
      <c r="C354" s="136"/>
      <c r="D354" s="137"/>
      <c r="E354" s="137"/>
      <c r="F354" s="137"/>
      <c r="G354" s="137"/>
      <c r="H354" s="137"/>
      <c r="I354" s="137"/>
      <c r="J354" s="138"/>
    </row>
    <row r="355" spans="2:10" s="128" customFormat="1">
      <c r="B355" s="136"/>
      <c r="C355" s="136"/>
      <c r="D355" s="137"/>
      <c r="E355" s="137"/>
      <c r="F355" s="137"/>
      <c r="G355" s="137"/>
      <c r="H355" s="137"/>
      <c r="I355" s="137"/>
      <c r="J355" s="138"/>
    </row>
    <row r="356" spans="2:10" s="128" customFormat="1">
      <c r="B356" s="136"/>
      <c r="C356" s="136"/>
      <c r="D356" s="137"/>
      <c r="E356" s="137"/>
      <c r="F356" s="137"/>
      <c r="G356" s="137"/>
      <c r="H356" s="137"/>
      <c r="I356" s="137"/>
      <c r="J356" s="138"/>
    </row>
    <row r="357" spans="2:10" s="128" customFormat="1">
      <c r="B357" s="136"/>
      <c r="C357" s="136"/>
      <c r="D357" s="137"/>
      <c r="E357" s="137"/>
      <c r="F357" s="137"/>
      <c r="G357" s="137"/>
      <c r="H357" s="137"/>
      <c r="I357" s="137"/>
      <c r="J357" s="138"/>
    </row>
    <row r="358" spans="2:10" s="128" customFormat="1">
      <c r="B358" s="136"/>
      <c r="C358" s="136"/>
      <c r="D358" s="137"/>
      <c r="E358" s="137"/>
      <c r="F358" s="137"/>
      <c r="G358" s="137"/>
      <c r="H358" s="137"/>
      <c r="I358" s="137"/>
      <c r="J358" s="138"/>
    </row>
    <row r="359" spans="2:10" s="128" customFormat="1">
      <c r="B359" s="136"/>
      <c r="C359" s="136"/>
      <c r="D359" s="137"/>
      <c r="E359" s="137"/>
      <c r="F359" s="137"/>
      <c r="G359" s="137"/>
      <c r="H359" s="137"/>
      <c r="I359" s="137"/>
      <c r="J359" s="138"/>
    </row>
    <row r="360" spans="2:10" s="128" customFormat="1">
      <c r="B360" s="136"/>
      <c r="C360" s="136"/>
      <c r="D360" s="137"/>
      <c r="E360" s="137"/>
      <c r="F360" s="137"/>
      <c r="G360" s="137"/>
      <c r="H360" s="137"/>
      <c r="I360" s="137"/>
      <c r="J360" s="138"/>
    </row>
    <row r="361" spans="2:10" s="128" customFormat="1">
      <c r="B361" s="136"/>
      <c r="C361" s="136"/>
      <c r="D361" s="137"/>
      <c r="E361" s="137"/>
      <c r="F361" s="137"/>
      <c r="G361" s="137"/>
      <c r="H361" s="137"/>
      <c r="I361" s="137"/>
      <c r="J361" s="138"/>
    </row>
    <row r="362" spans="2:10" s="128" customFormat="1">
      <c r="B362" s="136"/>
      <c r="C362" s="136"/>
      <c r="D362" s="137"/>
      <c r="E362" s="137"/>
      <c r="F362" s="137"/>
      <c r="G362" s="137"/>
      <c r="H362" s="137"/>
      <c r="I362" s="137"/>
      <c r="J362" s="138"/>
    </row>
    <row r="363" spans="2:10" s="128" customFormat="1">
      <c r="B363" s="136"/>
      <c r="C363" s="136"/>
      <c r="D363" s="137"/>
      <c r="E363" s="137"/>
      <c r="F363" s="137"/>
      <c r="G363" s="137"/>
      <c r="H363" s="137"/>
      <c r="I363" s="137"/>
      <c r="J363" s="138"/>
    </row>
    <row r="364" spans="2:10" s="128" customFormat="1">
      <c r="B364" s="136"/>
      <c r="C364" s="136"/>
      <c r="D364" s="137"/>
      <c r="E364" s="137"/>
      <c r="F364" s="137"/>
      <c r="G364" s="137"/>
      <c r="H364" s="137"/>
      <c r="I364" s="137"/>
      <c r="J364" s="138"/>
    </row>
    <row r="365" spans="2:10" s="128" customFormat="1">
      <c r="B365" s="136"/>
      <c r="C365" s="136"/>
      <c r="D365" s="137"/>
      <c r="E365" s="137"/>
      <c r="F365" s="137"/>
      <c r="G365" s="137"/>
      <c r="H365" s="137"/>
      <c r="I365" s="137"/>
      <c r="J365" s="138"/>
    </row>
    <row r="366" spans="2:10" s="128" customFormat="1">
      <c r="B366" s="136"/>
      <c r="C366" s="136"/>
      <c r="D366" s="137"/>
      <c r="E366" s="137"/>
      <c r="F366" s="137"/>
      <c r="G366" s="137"/>
      <c r="H366" s="137"/>
      <c r="I366" s="137"/>
      <c r="J366" s="138"/>
    </row>
    <row r="367" spans="2:10" s="128" customFormat="1">
      <c r="B367" s="136"/>
      <c r="C367" s="136"/>
      <c r="D367" s="137"/>
      <c r="E367" s="137"/>
      <c r="F367" s="137"/>
      <c r="G367" s="137"/>
      <c r="H367" s="137"/>
      <c r="I367" s="137"/>
      <c r="J367" s="138"/>
    </row>
    <row r="368" spans="2:10" s="128" customFormat="1">
      <c r="B368" s="136"/>
      <c r="C368" s="136"/>
      <c r="D368" s="137"/>
      <c r="E368" s="137"/>
      <c r="F368" s="137"/>
      <c r="G368" s="137"/>
      <c r="H368" s="137"/>
      <c r="I368" s="137"/>
      <c r="J368" s="138"/>
    </row>
    <row r="369" spans="2:10" s="128" customFormat="1">
      <c r="B369" s="136"/>
      <c r="C369" s="136"/>
      <c r="D369" s="137"/>
      <c r="E369" s="137"/>
      <c r="F369" s="137"/>
      <c r="G369" s="137"/>
      <c r="H369" s="137"/>
      <c r="I369" s="137"/>
      <c r="J369" s="138"/>
    </row>
    <row r="370" spans="2:10" s="128" customFormat="1">
      <c r="B370" s="136"/>
      <c r="C370" s="136"/>
      <c r="D370" s="137"/>
      <c r="E370" s="137"/>
      <c r="F370" s="137"/>
      <c r="G370" s="137"/>
      <c r="H370" s="137"/>
      <c r="I370" s="137"/>
      <c r="J370" s="138"/>
    </row>
    <row r="371" spans="2:10" s="128" customFormat="1">
      <c r="B371" s="136"/>
      <c r="C371" s="136"/>
      <c r="D371" s="137"/>
      <c r="E371" s="137"/>
      <c r="F371" s="137"/>
      <c r="G371" s="137"/>
      <c r="H371" s="137"/>
      <c r="I371" s="137"/>
      <c r="J371" s="138"/>
    </row>
    <row r="372" spans="2:10" s="128" customFormat="1">
      <c r="B372" s="136"/>
      <c r="C372" s="136"/>
      <c r="D372" s="137"/>
      <c r="E372" s="137"/>
      <c r="F372" s="137"/>
      <c r="G372" s="137"/>
      <c r="H372" s="137"/>
      <c r="I372" s="137"/>
      <c r="J372" s="138"/>
    </row>
    <row r="373" spans="2:10" s="128" customFormat="1">
      <c r="B373" s="136"/>
      <c r="C373" s="136"/>
      <c r="D373" s="137"/>
      <c r="E373" s="137"/>
      <c r="F373" s="137"/>
      <c r="G373" s="137"/>
      <c r="H373" s="137"/>
      <c r="I373" s="137"/>
      <c r="J373" s="138"/>
    </row>
    <row r="374" spans="2:10" s="128" customFormat="1">
      <c r="B374" s="136"/>
      <c r="C374" s="136"/>
      <c r="D374" s="137"/>
      <c r="E374" s="137"/>
      <c r="F374" s="137"/>
      <c r="G374" s="137"/>
      <c r="H374" s="137"/>
      <c r="I374" s="137"/>
      <c r="J374" s="138"/>
    </row>
    <row r="375" spans="2:10" s="128" customFormat="1">
      <c r="B375" s="136"/>
      <c r="C375" s="136"/>
      <c r="D375" s="137"/>
      <c r="E375" s="137"/>
      <c r="F375" s="137"/>
      <c r="G375" s="137"/>
      <c r="H375" s="137"/>
      <c r="I375" s="137"/>
      <c r="J375" s="138"/>
    </row>
    <row r="376" spans="2:10" s="128" customFormat="1">
      <c r="B376" s="136"/>
      <c r="C376" s="136"/>
      <c r="D376" s="137"/>
      <c r="E376" s="137"/>
      <c r="F376" s="137"/>
      <c r="G376" s="137"/>
      <c r="H376" s="137"/>
      <c r="I376" s="137"/>
      <c r="J376" s="138"/>
    </row>
    <row r="377" spans="2:10" s="128" customFormat="1">
      <c r="B377" s="136"/>
      <c r="C377" s="136"/>
      <c r="D377" s="137"/>
      <c r="E377" s="137"/>
      <c r="F377" s="137"/>
      <c r="G377" s="137"/>
      <c r="H377" s="137"/>
      <c r="I377" s="137"/>
      <c r="J377" s="138"/>
    </row>
    <row r="378" spans="2:10" s="128" customFormat="1">
      <c r="B378" s="136"/>
      <c r="C378" s="136"/>
      <c r="D378" s="137"/>
      <c r="E378" s="137"/>
      <c r="F378" s="137"/>
      <c r="G378" s="137"/>
      <c r="H378" s="137"/>
      <c r="I378" s="137"/>
      <c r="J378" s="138"/>
    </row>
    <row r="379" spans="2:10" s="128" customFormat="1">
      <c r="B379" s="136"/>
      <c r="C379" s="136"/>
      <c r="D379" s="137"/>
      <c r="E379" s="137"/>
      <c r="F379" s="137"/>
      <c r="G379" s="137"/>
      <c r="H379" s="137"/>
      <c r="I379" s="137"/>
      <c r="J379" s="138"/>
    </row>
    <row r="380" spans="2:10" s="128" customFormat="1">
      <c r="B380" s="136"/>
      <c r="C380" s="136"/>
      <c r="D380" s="137"/>
      <c r="E380" s="137"/>
      <c r="F380" s="137"/>
      <c r="G380" s="137"/>
      <c r="H380" s="137"/>
      <c r="I380" s="137"/>
      <c r="J380" s="138"/>
    </row>
    <row r="381" spans="2:10" s="128" customFormat="1">
      <c r="B381" s="136"/>
      <c r="C381" s="136"/>
      <c r="D381" s="137"/>
      <c r="E381" s="137"/>
      <c r="F381" s="137"/>
      <c r="G381" s="137"/>
      <c r="H381" s="137"/>
      <c r="I381" s="137"/>
      <c r="J381" s="138"/>
    </row>
    <row r="382" spans="2:10" s="128" customFormat="1">
      <c r="B382" s="136"/>
      <c r="C382" s="136"/>
      <c r="D382" s="137"/>
      <c r="E382" s="137"/>
      <c r="F382" s="137"/>
      <c r="G382" s="137"/>
      <c r="H382" s="137"/>
      <c r="I382" s="137"/>
      <c r="J382" s="138"/>
    </row>
    <row r="383" spans="2:10" s="128" customFormat="1">
      <c r="B383" s="136"/>
      <c r="C383" s="136"/>
      <c r="D383" s="137"/>
      <c r="E383" s="137"/>
      <c r="F383" s="137"/>
      <c r="G383" s="137"/>
      <c r="H383" s="137"/>
      <c r="I383" s="137"/>
      <c r="J383" s="138"/>
    </row>
    <row r="384" spans="2:10" s="128" customFormat="1">
      <c r="B384" s="136"/>
      <c r="C384" s="136"/>
      <c r="D384" s="137"/>
      <c r="E384" s="137"/>
      <c r="F384" s="137"/>
      <c r="G384" s="137"/>
      <c r="H384" s="137"/>
      <c r="I384" s="137"/>
      <c r="J384" s="138"/>
    </row>
    <row r="385" spans="2:10" s="128" customFormat="1">
      <c r="B385" s="136"/>
      <c r="C385" s="136"/>
      <c r="D385" s="137"/>
      <c r="E385" s="137"/>
      <c r="F385" s="137"/>
      <c r="G385" s="137"/>
      <c r="H385" s="137"/>
      <c r="I385" s="137"/>
      <c r="J385" s="138"/>
    </row>
    <row r="386" spans="2:10" s="128" customFormat="1">
      <c r="B386" s="136"/>
      <c r="C386" s="136"/>
      <c r="D386" s="137"/>
      <c r="E386" s="137"/>
      <c r="F386" s="137"/>
      <c r="G386" s="137"/>
      <c r="H386" s="137"/>
      <c r="I386" s="137"/>
      <c r="J386" s="138"/>
    </row>
    <row r="387" spans="2:10" s="128" customFormat="1">
      <c r="B387" s="136"/>
      <c r="C387" s="136"/>
      <c r="D387" s="137"/>
      <c r="E387" s="137"/>
      <c r="F387" s="137"/>
      <c r="G387" s="137"/>
      <c r="H387" s="137"/>
      <c r="I387" s="137"/>
      <c r="J387" s="138"/>
    </row>
    <row r="388" spans="2:10" s="128" customFormat="1">
      <c r="B388" s="136"/>
      <c r="C388" s="136"/>
      <c r="D388" s="137"/>
      <c r="E388" s="137"/>
      <c r="F388" s="137"/>
      <c r="G388" s="137"/>
      <c r="H388" s="137"/>
      <c r="I388" s="137"/>
      <c r="J388" s="138"/>
    </row>
    <row r="389" spans="2:10" s="128" customFormat="1">
      <c r="B389" s="136"/>
      <c r="C389" s="136"/>
      <c r="D389" s="137"/>
      <c r="E389" s="137"/>
      <c r="F389" s="137"/>
      <c r="G389" s="137"/>
      <c r="H389" s="137"/>
      <c r="I389" s="137"/>
      <c r="J389" s="138"/>
    </row>
    <row r="390" spans="2:10" s="128" customFormat="1">
      <c r="B390" s="136"/>
      <c r="C390" s="136"/>
      <c r="D390" s="137"/>
      <c r="E390" s="137"/>
      <c r="F390" s="137"/>
      <c r="G390" s="137"/>
      <c r="H390" s="137"/>
      <c r="I390" s="137"/>
      <c r="J390" s="138"/>
    </row>
    <row r="391" spans="2:10" s="128" customFormat="1">
      <c r="B391" s="136"/>
      <c r="C391" s="136"/>
      <c r="D391" s="137"/>
      <c r="E391" s="137"/>
      <c r="F391" s="137"/>
      <c r="G391" s="137"/>
      <c r="H391" s="137"/>
      <c r="I391" s="137"/>
      <c r="J391" s="138"/>
    </row>
    <row r="392" spans="2:10" s="128" customFormat="1">
      <c r="B392" s="136"/>
      <c r="C392" s="136"/>
      <c r="D392" s="137"/>
      <c r="E392" s="137"/>
      <c r="F392" s="137"/>
      <c r="G392" s="137"/>
      <c r="H392" s="137"/>
      <c r="I392" s="137"/>
      <c r="J392" s="138"/>
    </row>
    <row r="393" spans="2:10" s="128" customFormat="1">
      <c r="B393" s="136"/>
      <c r="C393" s="136"/>
      <c r="D393" s="137"/>
      <c r="E393" s="137"/>
      <c r="F393" s="137"/>
      <c r="G393" s="137"/>
      <c r="H393" s="137"/>
      <c r="I393" s="137"/>
      <c r="J393" s="138"/>
    </row>
    <row r="394" spans="2:10" s="128" customFormat="1">
      <c r="B394" s="136"/>
      <c r="C394" s="136"/>
      <c r="D394" s="137"/>
      <c r="E394" s="137"/>
      <c r="F394" s="137"/>
      <c r="G394" s="137"/>
      <c r="H394" s="137"/>
      <c r="I394" s="137"/>
      <c r="J394" s="138"/>
    </row>
    <row r="395" spans="2:10" s="128" customFormat="1">
      <c r="B395" s="136"/>
      <c r="C395" s="136"/>
      <c r="D395" s="137"/>
      <c r="E395" s="137"/>
      <c r="F395" s="137"/>
      <c r="G395" s="137"/>
      <c r="H395" s="137"/>
      <c r="I395" s="137"/>
      <c r="J395" s="138"/>
    </row>
    <row r="396" spans="2:10" s="128" customFormat="1">
      <c r="B396" s="136"/>
      <c r="C396" s="136"/>
      <c r="D396" s="137"/>
      <c r="E396" s="137"/>
      <c r="F396" s="137"/>
      <c r="G396" s="137"/>
      <c r="H396" s="137"/>
      <c r="I396" s="137"/>
      <c r="J396" s="138"/>
    </row>
    <row r="397" spans="2:10" s="128" customFormat="1">
      <c r="B397" s="136"/>
      <c r="C397" s="136"/>
      <c r="D397" s="137"/>
      <c r="E397" s="137"/>
      <c r="F397" s="137"/>
      <c r="G397" s="137"/>
      <c r="H397" s="137"/>
      <c r="I397" s="137"/>
      <c r="J397" s="138"/>
    </row>
    <row r="398" spans="2:10" s="128" customFormat="1">
      <c r="B398" s="136"/>
      <c r="C398" s="136"/>
      <c r="D398" s="137"/>
      <c r="E398" s="137"/>
      <c r="F398" s="137"/>
      <c r="G398" s="137"/>
      <c r="H398" s="137"/>
      <c r="I398" s="137"/>
      <c r="J398" s="138"/>
    </row>
    <row r="399" spans="2:10" s="128" customFormat="1">
      <c r="B399" s="136"/>
      <c r="C399" s="136"/>
      <c r="D399" s="137"/>
      <c r="E399" s="137"/>
      <c r="F399" s="137"/>
      <c r="G399" s="137"/>
      <c r="H399" s="137"/>
      <c r="I399" s="137"/>
      <c r="J399" s="138"/>
    </row>
    <row r="400" spans="2:10" s="128" customFormat="1">
      <c r="B400" s="136"/>
      <c r="C400" s="136"/>
      <c r="D400" s="137"/>
      <c r="E400" s="137"/>
      <c r="F400" s="137"/>
      <c r="G400" s="137"/>
      <c r="H400" s="137"/>
      <c r="I400" s="137"/>
      <c r="J400" s="138"/>
    </row>
    <row r="401" spans="2:10" s="128" customFormat="1">
      <c r="B401" s="136"/>
      <c r="C401" s="136"/>
      <c r="D401" s="137"/>
      <c r="E401" s="137"/>
      <c r="F401" s="137"/>
      <c r="G401" s="137"/>
      <c r="H401" s="137"/>
      <c r="I401" s="137"/>
      <c r="J401" s="138"/>
    </row>
    <row r="402" spans="2:10" s="128" customFormat="1">
      <c r="B402" s="136"/>
      <c r="C402" s="136"/>
      <c r="D402" s="137"/>
      <c r="E402" s="137"/>
      <c r="F402" s="137"/>
      <c r="G402" s="137"/>
      <c r="H402" s="137"/>
      <c r="I402" s="137"/>
      <c r="J402" s="138"/>
    </row>
    <row r="403" spans="2:10" s="128" customFormat="1">
      <c r="B403" s="136"/>
      <c r="C403" s="136"/>
      <c r="D403" s="137"/>
      <c r="E403" s="137"/>
      <c r="F403" s="137"/>
      <c r="G403" s="137"/>
      <c r="H403" s="137"/>
      <c r="I403" s="137"/>
      <c r="J403" s="138"/>
    </row>
    <row r="404" spans="2:10" s="128" customFormat="1">
      <c r="B404" s="136"/>
      <c r="C404" s="136"/>
      <c r="D404" s="137"/>
      <c r="E404" s="137"/>
      <c r="F404" s="137"/>
      <c r="G404" s="137"/>
      <c r="H404" s="137"/>
      <c r="I404" s="137"/>
      <c r="J404" s="138"/>
    </row>
    <row r="405" spans="2:10" s="128" customFormat="1">
      <c r="B405" s="136"/>
      <c r="C405" s="136"/>
      <c r="D405" s="137"/>
      <c r="E405" s="137"/>
      <c r="F405" s="137"/>
      <c r="G405" s="137"/>
      <c r="H405" s="137"/>
      <c r="I405" s="137"/>
      <c r="J405" s="138"/>
    </row>
    <row r="406" spans="2:10" s="128" customFormat="1">
      <c r="B406" s="136"/>
      <c r="C406" s="136"/>
      <c r="D406" s="137"/>
      <c r="E406" s="137"/>
      <c r="F406" s="137"/>
      <c r="G406" s="137"/>
      <c r="H406" s="137"/>
      <c r="I406" s="137"/>
      <c r="J406" s="138"/>
    </row>
    <row r="407" spans="2:10" s="128" customFormat="1">
      <c r="B407" s="136"/>
      <c r="C407" s="136"/>
      <c r="D407" s="137"/>
      <c r="E407" s="137"/>
      <c r="F407" s="137"/>
      <c r="G407" s="137"/>
      <c r="H407" s="137"/>
      <c r="I407" s="137"/>
      <c r="J407" s="138"/>
    </row>
    <row r="408" spans="2:10" s="128" customFormat="1">
      <c r="B408" s="136"/>
      <c r="C408" s="136"/>
      <c r="D408" s="137"/>
      <c r="E408" s="137"/>
      <c r="F408" s="137"/>
      <c r="G408" s="137"/>
      <c r="H408" s="137"/>
      <c r="I408" s="137"/>
      <c r="J408" s="138"/>
    </row>
    <row r="409" spans="2:10" s="128" customFormat="1">
      <c r="B409" s="136"/>
      <c r="C409" s="136"/>
      <c r="D409" s="137"/>
      <c r="E409" s="137"/>
      <c r="F409" s="137"/>
      <c r="G409" s="137"/>
      <c r="H409" s="137"/>
      <c r="I409" s="137"/>
      <c r="J409" s="138"/>
    </row>
    <row r="410" spans="2:10" s="128" customFormat="1">
      <c r="B410" s="136"/>
      <c r="C410" s="136"/>
      <c r="D410" s="137"/>
      <c r="E410" s="137"/>
      <c r="F410" s="137"/>
      <c r="G410" s="137"/>
      <c r="H410" s="137"/>
      <c r="I410" s="137"/>
      <c r="J410" s="138"/>
    </row>
    <row r="411" spans="2:10" s="128" customFormat="1">
      <c r="B411" s="136"/>
      <c r="C411" s="136"/>
      <c r="D411" s="137"/>
      <c r="E411" s="137"/>
      <c r="F411" s="137"/>
      <c r="G411" s="137"/>
      <c r="H411" s="137"/>
      <c r="I411" s="137"/>
      <c r="J411" s="138"/>
    </row>
    <row r="412" spans="2:10" s="128" customFormat="1">
      <c r="B412" s="136"/>
      <c r="C412" s="136"/>
      <c r="D412" s="137"/>
      <c r="E412" s="137"/>
      <c r="F412" s="137"/>
      <c r="G412" s="137"/>
      <c r="H412" s="137"/>
      <c r="I412" s="137"/>
      <c r="J412" s="138"/>
    </row>
    <row r="413" spans="2:10" s="128" customFormat="1">
      <c r="B413" s="136"/>
      <c r="C413" s="136"/>
      <c r="D413" s="137"/>
      <c r="E413" s="137"/>
      <c r="F413" s="137"/>
      <c r="G413" s="137"/>
      <c r="H413" s="137"/>
      <c r="I413" s="137"/>
      <c r="J413" s="138"/>
    </row>
    <row r="414" spans="2:10" s="128" customFormat="1">
      <c r="B414" s="136"/>
      <c r="C414" s="136"/>
      <c r="D414" s="137"/>
      <c r="E414" s="137"/>
      <c r="F414" s="137"/>
      <c r="G414" s="137"/>
      <c r="H414" s="137"/>
      <c r="I414" s="137"/>
      <c r="J414" s="138"/>
    </row>
    <row r="415" spans="2:10" s="128" customFormat="1">
      <c r="B415" s="136"/>
      <c r="C415" s="136"/>
      <c r="D415" s="137"/>
      <c r="E415" s="137"/>
      <c r="F415" s="137"/>
      <c r="G415" s="137"/>
      <c r="H415" s="137"/>
      <c r="I415" s="137"/>
      <c r="J415" s="138"/>
    </row>
    <row r="416" spans="2:10" s="128" customFormat="1">
      <c r="B416" s="136"/>
      <c r="C416" s="136"/>
      <c r="D416" s="137"/>
      <c r="E416" s="137"/>
      <c r="F416" s="137"/>
      <c r="G416" s="137"/>
      <c r="H416" s="137"/>
      <c r="I416" s="137"/>
      <c r="J416" s="138"/>
    </row>
    <row r="417" spans="2:10" s="128" customFormat="1">
      <c r="B417" s="136"/>
      <c r="C417" s="136"/>
      <c r="D417" s="137"/>
      <c r="E417" s="137"/>
      <c r="F417" s="137"/>
      <c r="G417" s="137"/>
      <c r="H417" s="137"/>
      <c r="I417" s="137"/>
      <c r="J417" s="138"/>
    </row>
    <row r="418" spans="2:10" s="128" customFormat="1">
      <c r="B418" s="136"/>
      <c r="C418" s="136"/>
      <c r="D418" s="137"/>
      <c r="E418" s="137"/>
      <c r="F418" s="137"/>
      <c r="G418" s="137"/>
      <c r="H418" s="137"/>
      <c r="I418" s="137"/>
      <c r="J418" s="138"/>
    </row>
    <row r="419" spans="2:10" s="128" customFormat="1">
      <c r="B419" s="136"/>
      <c r="C419" s="136"/>
      <c r="D419" s="137"/>
      <c r="E419" s="137"/>
      <c r="F419" s="137"/>
      <c r="G419" s="137"/>
      <c r="H419" s="137"/>
      <c r="I419" s="137"/>
      <c r="J419" s="138"/>
    </row>
    <row r="420" spans="2:10" s="128" customFormat="1">
      <c r="B420" s="136"/>
      <c r="C420" s="136"/>
      <c r="D420" s="137"/>
      <c r="E420" s="137"/>
      <c r="F420" s="137"/>
      <c r="G420" s="137"/>
      <c r="H420" s="137"/>
      <c r="I420" s="137"/>
      <c r="J420" s="138"/>
    </row>
    <row r="421" spans="2:10" s="128" customFormat="1">
      <c r="B421" s="136"/>
      <c r="C421" s="136"/>
      <c r="D421" s="137"/>
      <c r="E421" s="137"/>
      <c r="F421" s="137"/>
      <c r="G421" s="137"/>
      <c r="H421" s="137"/>
      <c r="I421" s="137"/>
      <c r="J421" s="138"/>
    </row>
    <row r="422" spans="2:10" s="128" customFormat="1">
      <c r="B422" s="136"/>
      <c r="C422" s="136"/>
      <c r="D422" s="137"/>
      <c r="E422" s="137"/>
      <c r="F422" s="137"/>
      <c r="G422" s="137"/>
      <c r="H422" s="137"/>
      <c r="I422" s="137"/>
      <c r="J422" s="138"/>
    </row>
    <row r="423" spans="2:10" s="128" customFormat="1">
      <c r="B423" s="136"/>
      <c r="C423" s="136"/>
      <c r="D423" s="137"/>
      <c r="E423" s="137"/>
      <c r="F423" s="137"/>
      <c r="G423" s="137"/>
      <c r="H423" s="137"/>
      <c r="I423" s="137"/>
      <c r="J423" s="138"/>
    </row>
    <row r="424" spans="2:10" s="128" customFormat="1">
      <c r="B424" s="136"/>
      <c r="C424" s="136"/>
      <c r="D424" s="137"/>
      <c r="E424" s="137"/>
      <c r="F424" s="137"/>
      <c r="G424" s="137"/>
      <c r="H424" s="137"/>
      <c r="I424" s="137"/>
      <c r="J424" s="138"/>
    </row>
    <row r="425" spans="2:10" s="128" customFormat="1">
      <c r="B425" s="136"/>
      <c r="C425" s="136"/>
      <c r="D425" s="137"/>
      <c r="E425" s="137"/>
      <c r="F425" s="137"/>
      <c r="G425" s="137"/>
      <c r="H425" s="137"/>
      <c r="I425" s="137"/>
      <c r="J425" s="138"/>
    </row>
    <row r="426" spans="2:10" s="128" customFormat="1">
      <c r="B426" s="136"/>
      <c r="C426" s="136"/>
      <c r="D426" s="137"/>
      <c r="E426" s="137"/>
      <c r="F426" s="137"/>
      <c r="G426" s="137"/>
      <c r="H426" s="137"/>
      <c r="I426" s="137"/>
      <c r="J426" s="138"/>
    </row>
    <row r="427" spans="2:10" s="128" customFormat="1">
      <c r="B427" s="136"/>
      <c r="C427" s="136"/>
      <c r="D427" s="137"/>
      <c r="E427" s="137"/>
      <c r="F427" s="137"/>
      <c r="G427" s="137"/>
      <c r="H427" s="137"/>
      <c r="I427" s="137"/>
      <c r="J427" s="138"/>
    </row>
    <row r="428" spans="2:10" s="128" customFormat="1">
      <c r="B428" s="136"/>
      <c r="C428" s="136"/>
      <c r="D428" s="137"/>
      <c r="E428" s="137"/>
      <c r="F428" s="137"/>
      <c r="G428" s="137"/>
      <c r="H428" s="137"/>
      <c r="I428" s="137"/>
      <c r="J428" s="138"/>
    </row>
    <row r="429" spans="2:10" s="128" customFormat="1">
      <c r="B429" s="136"/>
      <c r="C429" s="136"/>
      <c r="D429" s="137"/>
      <c r="E429" s="137"/>
      <c r="F429" s="137"/>
      <c r="G429" s="137"/>
      <c r="H429" s="137"/>
      <c r="I429" s="137"/>
      <c r="J429" s="138"/>
    </row>
    <row r="430" spans="2:10" s="128" customFormat="1">
      <c r="B430" s="136"/>
      <c r="C430" s="136"/>
      <c r="D430" s="137"/>
      <c r="E430" s="137"/>
      <c r="F430" s="137"/>
      <c r="G430" s="137"/>
      <c r="H430" s="137"/>
      <c r="I430" s="137"/>
      <c r="J430" s="138"/>
    </row>
    <row r="431" spans="2:10" s="128" customFormat="1">
      <c r="B431" s="136"/>
      <c r="C431" s="136"/>
      <c r="D431" s="137"/>
      <c r="E431" s="137"/>
      <c r="F431" s="137"/>
      <c r="G431" s="137"/>
      <c r="H431" s="137"/>
      <c r="I431" s="137"/>
      <c r="J431" s="138"/>
    </row>
    <row r="432" spans="2:10" s="128" customFormat="1">
      <c r="B432" s="136"/>
      <c r="C432" s="136"/>
      <c r="D432" s="137"/>
      <c r="E432" s="137"/>
      <c r="F432" s="137"/>
      <c r="G432" s="137"/>
      <c r="H432" s="137"/>
      <c r="I432" s="137"/>
      <c r="J432" s="138"/>
    </row>
    <row r="433" spans="2:92" s="128" customFormat="1">
      <c r="B433" s="136"/>
      <c r="C433" s="136"/>
      <c r="D433" s="137"/>
      <c r="E433" s="137"/>
      <c r="F433" s="137"/>
      <c r="G433" s="137"/>
      <c r="H433" s="137"/>
      <c r="I433" s="137"/>
      <c r="J433" s="138"/>
    </row>
    <row r="434" spans="2:92" s="128" customFormat="1">
      <c r="B434" s="136"/>
      <c r="C434" s="136"/>
      <c r="D434" s="137"/>
      <c r="E434" s="137"/>
      <c r="F434" s="137"/>
      <c r="G434" s="137"/>
      <c r="H434" s="137"/>
      <c r="I434" s="137"/>
      <c r="J434" s="138"/>
    </row>
    <row r="435" spans="2:92" s="128" customFormat="1">
      <c r="B435" s="136"/>
      <c r="C435" s="136"/>
      <c r="D435" s="137"/>
      <c r="E435" s="137"/>
      <c r="F435" s="137"/>
      <c r="G435" s="137"/>
      <c r="H435" s="137"/>
      <c r="I435" s="137"/>
      <c r="J435" s="138"/>
    </row>
    <row r="436" spans="2:92" s="128" customFormat="1">
      <c r="B436" s="136"/>
      <c r="C436" s="136"/>
      <c r="D436" s="137"/>
      <c r="E436" s="137"/>
      <c r="F436" s="137"/>
      <c r="G436" s="137"/>
      <c r="H436" s="137"/>
      <c r="I436" s="137"/>
      <c r="J436" s="138"/>
    </row>
    <row r="437" spans="2:92" s="128" customFormat="1">
      <c r="B437" s="136"/>
      <c r="C437" s="136"/>
      <c r="D437" s="137"/>
      <c r="E437" s="137"/>
      <c r="F437" s="137"/>
      <c r="G437" s="137"/>
      <c r="H437" s="137"/>
      <c r="I437" s="137"/>
      <c r="J437" s="138"/>
    </row>
    <row r="438" spans="2:92" s="128" customFormat="1">
      <c r="B438" s="136"/>
      <c r="C438" s="136"/>
      <c r="D438" s="137"/>
      <c r="E438" s="137"/>
      <c r="F438" s="137"/>
      <c r="G438" s="137"/>
      <c r="H438" s="137"/>
      <c r="I438" s="137"/>
      <c r="J438" s="138"/>
    </row>
    <row r="439" spans="2:92" s="128" customFormat="1">
      <c r="B439" s="136"/>
      <c r="C439" s="136"/>
      <c r="D439" s="137"/>
      <c r="E439" s="137"/>
      <c r="F439" s="137"/>
      <c r="G439" s="137"/>
      <c r="H439" s="137"/>
      <c r="I439" s="137"/>
      <c r="J439" s="138"/>
    </row>
    <row r="440" spans="2:92" s="128" customFormat="1">
      <c r="B440" s="136"/>
      <c r="C440" s="136"/>
      <c r="D440" s="137"/>
      <c r="E440" s="137"/>
      <c r="F440" s="137"/>
      <c r="G440" s="137"/>
      <c r="H440" s="137"/>
      <c r="I440" s="137"/>
      <c r="J440" s="138"/>
    </row>
    <row r="441" spans="2:92" s="128" customFormat="1">
      <c r="B441" s="136"/>
      <c r="C441" s="136"/>
      <c r="D441" s="137"/>
      <c r="E441" s="137"/>
      <c r="F441" s="137"/>
      <c r="G441" s="137"/>
      <c r="H441" s="137"/>
      <c r="I441" s="137"/>
      <c r="J441" s="138"/>
    </row>
    <row r="442" spans="2:92" s="128" customFormat="1">
      <c r="B442" s="136"/>
      <c r="C442" s="136"/>
      <c r="D442" s="137"/>
      <c r="E442" s="137"/>
      <c r="F442" s="137"/>
      <c r="G442" s="137"/>
      <c r="H442" s="137"/>
      <c r="I442" s="137"/>
      <c r="J442" s="138"/>
    </row>
    <row r="443" spans="2:92" s="128" customFormat="1">
      <c r="B443" s="136"/>
      <c r="C443" s="136"/>
      <c r="D443" s="137"/>
      <c r="E443" s="137"/>
      <c r="F443" s="137"/>
      <c r="G443" s="137"/>
      <c r="H443" s="137"/>
      <c r="I443" s="137"/>
      <c r="J443" s="138"/>
    </row>
    <row r="444" spans="2:92" s="128" customFormat="1">
      <c r="B444" s="136"/>
      <c r="C444" s="136"/>
      <c r="D444" s="137"/>
      <c r="E444" s="137"/>
      <c r="F444" s="137"/>
      <c r="G444" s="137"/>
      <c r="H444" s="137"/>
      <c r="I444" s="137"/>
      <c r="J444" s="138"/>
    </row>
    <row r="445" spans="2:92" s="128" customFormat="1">
      <c r="B445" s="136"/>
      <c r="C445" s="136"/>
      <c r="D445" s="137"/>
      <c r="E445" s="137"/>
      <c r="F445" s="137"/>
      <c r="G445" s="137"/>
      <c r="H445" s="137"/>
      <c r="I445" s="137"/>
      <c r="J445" s="138"/>
    </row>
    <row r="446" spans="2:92" s="128" customFormat="1">
      <c r="B446" s="136"/>
      <c r="C446" s="136"/>
      <c r="D446" s="137"/>
      <c r="E446" s="137"/>
      <c r="F446" s="137"/>
      <c r="G446" s="137"/>
      <c r="H446" s="137"/>
      <c r="I446" s="137"/>
      <c r="J446" s="138"/>
    </row>
    <row r="447" spans="2:92" s="128" customFormat="1">
      <c r="B447" s="136"/>
      <c r="C447" s="136"/>
      <c r="D447" s="137"/>
      <c r="E447" s="137"/>
      <c r="F447" s="137"/>
      <c r="G447" s="137"/>
      <c r="H447" s="137"/>
      <c r="I447" s="137"/>
      <c r="J447" s="138"/>
    </row>
    <row r="448" spans="2:92"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  <c r="Y448" s="128"/>
      <c r="Z448" s="128"/>
      <c r="AA448" s="128"/>
      <c r="AB448" s="128"/>
      <c r="AC448" s="128"/>
      <c r="AD448" s="128"/>
      <c r="AE448" s="128"/>
      <c r="AF448" s="128"/>
      <c r="AG448" s="128"/>
      <c r="AH448" s="128"/>
      <c r="AI448" s="128"/>
      <c r="AJ448" s="128"/>
      <c r="AK448" s="128"/>
      <c r="AL448" s="128"/>
      <c r="AM448" s="128"/>
      <c r="AN448" s="128"/>
      <c r="AO448" s="128"/>
      <c r="AP448" s="128"/>
      <c r="AQ448" s="128"/>
      <c r="AR448" s="128"/>
      <c r="AS448" s="128"/>
      <c r="AT448" s="128"/>
      <c r="AU448" s="128"/>
      <c r="AV448" s="128"/>
      <c r="AW448" s="128"/>
      <c r="AX448" s="128"/>
      <c r="AY448" s="128"/>
      <c r="AZ448" s="128"/>
      <c r="BA448" s="128"/>
      <c r="BB448" s="128"/>
      <c r="BC448" s="128"/>
      <c r="BD448" s="128"/>
      <c r="BE448" s="128"/>
      <c r="BF448" s="128"/>
      <c r="BG448" s="128"/>
      <c r="BH448" s="128"/>
      <c r="BI448" s="128"/>
      <c r="BJ448" s="128"/>
      <c r="BK448" s="128"/>
      <c r="BL448" s="128"/>
      <c r="BM448" s="128"/>
      <c r="BN448" s="128"/>
      <c r="BO448" s="128"/>
      <c r="BP448" s="128"/>
      <c r="BQ448" s="128"/>
      <c r="BR448" s="128"/>
      <c r="BS448" s="128"/>
      <c r="BT448" s="128"/>
      <c r="BU448" s="128"/>
      <c r="BV448" s="128"/>
      <c r="BW448" s="128"/>
      <c r="BX448" s="128"/>
      <c r="BY448" s="128"/>
      <c r="BZ448" s="128"/>
      <c r="CA448" s="128"/>
      <c r="CB448" s="128"/>
      <c r="CC448" s="128"/>
      <c r="CD448" s="128"/>
      <c r="CE448" s="128"/>
      <c r="CF448" s="128"/>
      <c r="CG448" s="128"/>
      <c r="CH448" s="128"/>
      <c r="CI448" s="128"/>
      <c r="CJ448" s="128"/>
      <c r="CK448" s="128"/>
      <c r="CL448" s="128"/>
      <c r="CM448" s="128"/>
      <c r="CN448" s="128"/>
    </row>
    <row r="449" spans="15:92"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8"/>
      <c r="Z449" s="128"/>
      <c r="AA449" s="128"/>
      <c r="AB449" s="128"/>
      <c r="AC449" s="128"/>
      <c r="AD449" s="128"/>
      <c r="AE449" s="128"/>
      <c r="AF449" s="128"/>
      <c r="AG449" s="128"/>
      <c r="AH449" s="128"/>
      <c r="AI449" s="128"/>
      <c r="AJ449" s="128"/>
      <c r="AK449" s="128"/>
      <c r="AL449" s="128"/>
      <c r="AM449" s="128"/>
      <c r="AN449" s="128"/>
      <c r="AO449" s="128"/>
      <c r="AP449" s="128"/>
      <c r="AQ449" s="128"/>
      <c r="AR449" s="128"/>
      <c r="AS449" s="128"/>
      <c r="AT449" s="128"/>
      <c r="AU449" s="128"/>
      <c r="AV449" s="128"/>
      <c r="AW449" s="128"/>
      <c r="AX449" s="128"/>
      <c r="AY449" s="128"/>
      <c r="AZ449" s="128"/>
      <c r="BA449" s="128"/>
      <c r="BB449" s="128"/>
      <c r="BC449" s="128"/>
      <c r="BD449" s="128"/>
      <c r="BE449" s="128"/>
      <c r="BF449" s="128"/>
      <c r="BG449" s="128"/>
      <c r="BH449" s="128"/>
      <c r="BI449" s="128"/>
      <c r="BJ449" s="128"/>
      <c r="BK449" s="128"/>
      <c r="BL449" s="128"/>
      <c r="BM449" s="128"/>
      <c r="BN449" s="128"/>
      <c r="BO449" s="128"/>
      <c r="BP449" s="128"/>
      <c r="BQ449" s="128"/>
      <c r="BR449" s="128"/>
      <c r="BS449" s="128"/>
      <c r="BT449" s="128"/>
      <c r="BU449" s="128"/>
      <c r="BV449" s="128"/>
      <c r="BW449" s="128"/>
      <c r="BX449" s="128"/>
      <c r="BY449" s="128"/>
      <c r="BZ449" s="128"/>
      <c r="CA449" s="128"/>
      <c r="CB449" s="128"/>
      <c r="CC449" s="128"/>
      <c r="CD449" s="128"/>
      <c r="CE449" s="128"/>
      <c r="CF449" s="128"/>
      <c r="CG449" s="128"/>
      <c r="CH449" s="128"/>
      <c r="CI449" s="128"/>
      <c r="CJ449" s="128"/>
      <c r="CK449" s="128"/>
      <c r="CL449" s="128"/>
      <c r="CM449" s="128"/>
      <c r="CN449" s="128"/>
    </row>
    <row r="450" spans="15:92"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  <c r="Z450" s="128"/>
      <c r="AA450" s="128"/>
      <c r="AB450" s="128"/>
      <c r="AC450" s="128"/>
      <c r="AD450" s="128"/>
      <c r="AE450" s="128"/>
      <c r="AF450" s="128"/>
      <c r="AG450" s="128"/>
      <c r="AH450" s="128"/>
      <c r="AI450" s="128"/>
      <c r="AJ450" s="128"/>
      <c r="AK450" s="128"/>
      <c r="AL450" s="128"/>
      <c r="AM450" s="128"/>
      <c r="AN450" s="128"/>
      <c r="AO450" s="128"/>
      <c r="AP450" s="128"/>
      <c r="AQ450" s="128"/>
      <c r="AR450" s="128"/>
      <c r="AS450" s="128"/>
      <c r="AT450" s="128"/>
      <c r="AU450" s="128"/>
      <c r="AV450" s="128"/>
      <c r="AW450" s="128"/>
      <c r="AX450" s="128"/>
      <c r="AY450" s="128"/>
      <c r="AZ450" s="128"/>
      <c r="BA450" s="128"/>
      <c r="BB450" s="128"/>
      <c r="BC450" s="128"/>
      <c r="BD450" s="128"/>
      <c r="BE450" s="128"/>
      <c r="BF450" s="128"/>
      <c r="BG450" s="128"/>
      <c r="BH450" s="128"/>
      <c r="BI450" s="128"/>
      <c r="BJ450" s="128"/>
      <c r="BK450" s="128"/>
      <c r="BL450" s="128"/>
      <c r="BM450" s="128"/>
      <c r="BN450" s="128"/>
      <c r="BO450" s="128"/>
      <c r="BP450" s="128"/>
      <c r="BQ450" s="128"/>
      <c r="BR450" s="128"/>
      <c r="BS450" s="128"/>
      <c r="BT450" s="128"/>
      <c r="BU450" s="128"/>
      <c r="BV450" s="128"/>
      <c r="BW450" s="128"/>
      <c r="BX450" s="128"/>
      <c r="BY450" s="128"/>
      <c r="BZ450" s="128"/>
      <c r="CA450" s="128"/>
      <c r="CB450" s="128"/>
      <c r="CC450" s="128"/>
      <c r="CD450" s="128"/>
      <c r="CE450" s="128"/>
      <c r="CF450" s="128"/>
      <c r="CG450" s="128"/>
      <c r="CH450" s="128"/>
      <c r="CI450" s="128"/>
      <c r="CJ450" s="128"/>
      <c r="CK450" s="128"/>
      <c r="CL450" s="128"/>
      <c r="CM450" s="128"/>
      <c r="CN450" s="128"/>
    </row>
    <row r="451" spans="15:92"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  <c r="AB451" s="128"/>
      <c r="AC451" s="128"/>
      <c r="AD451" s="128"/>
      <c r="AE451" s="128"/>
      <c r="AF451" s="128"/>
      <c r="AG451" s="128"/>
      <c r="AH451" s="128"/>
      <c r="AI451" s="128"/>
      <c r="AJ451" s="128"/>
      <c r="AK451" s="128"/>
      <c r="AL451" s="128"/>
      <c r="AM451" s="128"/>
      <c r="AN451" s="128"/>
      <c r="AO451" s="128"/>
      <c r="AP451" s="128"/>
      <c r="AQ451" s="128"/>
      <c r="AR451" s="128"/>
      <c r="AS451" s="128"/>
      <c r="AT451" s="128"/>
      <c r="AU451" s="128"/>
      <c r="AV451" s="128"/>
      <c r="AW451" s="128"/>
      <c r="AX451" s="128"/>
      <c r="AY451" s="128"/>
      <c r="AZ451" s="128"/>
      <c r="BA451" s="128"/>
      <c r="BB451" s="128"/>
      <c r="BC451" s="128"/>
      <c r="BD451" s="128"/>
      <c r="BE451" s="128"/>
      <c r="BF451" s="128"/>
      <c r="BG451" s="128"/>
      <c r="BH451" s="128"/>
      <c r="BI451" s="128"/>
      <c r="BJ451" s="128"/>
      <c r="BK451" s="128"/>
      <c r="BL451" s="128"/>
      <c r="BM451" s="128"/>
      <c r="BN451" s="128"/>
      <c r="BO451" s="128"/>
      <c r="BP451" s="128"/>
      <c r="BQ451" s="128"/>
      <c r="BR451" s="128"/>
      <c r="BS451" s="128"/>
      <c r="BT451" s="128"/>
      <c r="BU451" s="128"/>
      <c r="BV451" s="128"/>
      <c r="BW451" s="128"/>
      <c r="BX451" s="128"/>
      <c r="BY451" s="128"/>
      <c r="BZ451" s="128"/>
      <c r="CA451" s="128"/>
      <c r="CB451" s="128"/>
      <c r="CC451" s="128"/>
      <c r="CD451" s="128"/>
      <c r="CE451" s="128"/>
      <c r="CF451" s="128"/>
      <c r="CG451" s="128"/>
      <c r="CH451" s="128"/>
      <c r="CI451" s="128"/>
      <c r="CJ451" s="128"/>
      <c r="CK451" s="128"/>
      <c r="CL451" s="128"/>
      <c r="CM451" s="128"/>
      <c r="CN451" s="128"/>
    </row>
    <row r="452" spans="15:92"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  <c r="AA452" s="128"/>
      <c r="AB452" s="128"/>
      <c r="AC452" s="128"/>
      <c r="AD452" s="128"/>
      <c r="AE452" s="128"/>
      <c r="AF452" s="128"/>
      <c r="AG452" s="128"/>
      <c r="AH452" s="128"/>
      <c r="AI452" s="128"/>
      <c r="AJ452" s="128"/>
      <c r="AK452" s="128"/>
      <c r="AL452" s="128"/>
      <c r="AM452" s="128"/>
      <c r="AN452" s="128"/>
      <c r="AO452" s="128"/>
      <c r="AP452" s="128"/>
      <c r="AQ452" s="128"/>
      <c r="AR452" s="128"/>
      <c r="AS452" s="128"/>
      <c r="AT452" s="128"/>
      <c r="AU452" s="128"/>
      <c r="AV452" s="128"/>
      <c r="AW452" s="128"/>
      <c r="AX452" s="128"/>
      <c r="AY452" s="128"/>
      <c r="AZ452" s="128"/>
      <c r="BA452" s="128"/>
      <c r="BB452" s="128"/>
      <c r="BC452" s="128"/>
      <c r="BD452" s="128"/>
      <c r="BE452" s="128"/>
      <c r="BF452" s="128"/>
      <c r="BG452" s="128"/>
      <c r="BH452" s="128"/>
      <c r="BI452" s="128"/>
      <c r="BJ452" s="128"/>
      <c r="BK452" s="128"/>
      <c r="BL452" s="128"/>
      <c r="BM452" s="128"/>
      <c r="BN452" s="128"/>
      <c r="BO452" s="128"/>
      <c r="BP452" s="128"/>
      <c r="BQ452" s="128"/>
      <c r="BR452" s="128"/>
      <c r="BS452" s="128"/>
      <c r="BT452" s="128"/>
      <c r="BU452" s="128"/>
      <c r="BV452" s="128"/>
      <c r="BW452" s="128"/>
      <c r="BX452" s="128"/>
      <c r="BY452" s="128"/>
      <c r="BZ452" s="128"/>
      <c r="CA452" s="128"/>
      <c r="CB452" s="128"/>
      <c r="CC452" s="128"/>
      <c r="CD452" s="128"/>
      <c r="CE452" s="128"/>
      <c r="CF452" s="128"/>
      <c r="CG452" s="128"/>
      <c r="CH452" s="128"/>
      <c r="CI452" s="128"/>
      <c r="CJ452" s="128"/>
      <c r="CK452" s="128"/>
      <c r="CL452" s="128"/>
      <c r="CM452" s="128"/>
      <c r="CN452" s="128"/>
    </row>
    <row r="453" spans="15:92">
      <c r="O453" s="128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  <c r="AA453" s="128"/>
      <c r="AB453" s="128"/>
      <c r="AC453" s="128"/>
      <c r="AD453" s="128"/>
      <c r="AE453" s="128"/>
      <c r="AF453" s="128"/>
      <c r="AG453" s="128"/>
      <c r="AH453" s="128"/>
      <c r="AI453" s="128"/>
      <c r="AJ453" s="128"/>
      <c r="AK453" s="128"/>
      <c r="AL453" s="128"/>
      <c r="AM453" s="128"/>
      <c r="AN453" s="128"/>
      <c r="AO453" s="128"/>
      <c r="AP453" s="128"/>
      <c r="AQ453" s="128"/>
      <c r="AR453" s="128"/>
      <c r="AS453" s="128"/>
      <c r="AT453" s="128"/>
      <c r="AU453" s="128"/>
      <c r="AV453" s="128"/>
      <c r="AW453" s="128"/>
      <c r="AX453" s="128"/>
      <c r="AY453" s="128"/>
      <c r="AZ453" s="128"/>
      <c r="BA453" s="128"/>
      <c r="BB453" s="128"/>
      <c r="BC453" s="128"/>
      <c r="BD453" s="128"/>
      <c r="BE453" s="128"/>
      <c r="BF453" s="128"/>
      <c r="BG453" s="128"/>
      <c r="BH453" s="128"/>
      <c r="BI453" s="128"/>
      <c r="BJ453" s="128"/>
      <c r="BK453" s="128"/>
      <c r="BL453" s="128"/>
      <c r="BM453" s="128"/>
      <c r="BN453" s="128"/>
      <c r="BO453" s="128"/>
      <c r="BP453" s="128"/>
      <c r="BQ453" s="128"/>
      <c r="BR453" s="128"/>
      <c r="BS453" s="128"/>
      <c r="BT453" s="128"/>
      <c r="BU453" s="128"/>
      <c r="BV453" s="128"/>
      <c r="BW453" s="128"/>
      <c r="BX453" s="128"/>
      <c r="BY453" s="128"/>
      <c r="BZ453" s="128"/>
      <c r="CA453" s="128"/>
      <c r="CB453" s="128"/>
      <c r="CC453" s="128"/>
      <c r="CD453" s="128"/>
      <c r="CE453" s="128"/>
      <c r="CF453" s="128"/>
      <c r="CG453" s="128"/>
      <c r="CH453" s="128"/>
      <c r="CI453" s="128"/>
      <c r="CJ453" s="128"/>
      <c r="CK453" s="128"/>
      <c r="CL453" s="128"/>
      <c r="CM453" s="128"/>
      <c r="CN453" s="128"/>
    </row>
    <row r="454" spans="15:92"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  <c r="AB454" s="128"/>
      <c r="AC454" s="128"/>
      <c r="AD454" s="128"/>
      <c r="AE454" s="128"/>
      <c r="AF454" s="128"/>
      <c r="AG454" s="128"/>
      <c r="AH454" s="128"/>
      <c r="AI454" s="128"/>
      <c r="AJ454" s="128"/>
      <c r="AK454" s="128"/>
      <c r="AL454" s="128"/>
      <c r="AM454" s="128"/>
      <c r="AN454" s="128"/>
      <c r="AO454" s="128"/>
      <c r="AP454" s="128"/>
      <c r="AQ454" s="128"/>
      <c r="AR454" s="128"/>
      <c r="AS454" s="128"/>
      <c r="AT454" s="128"/>
      <c r="AU454" s="128"/>
      <c r="AV454" s="128"/>
      <c r="AW454" s="128"/>
      <c r="AX454" s="128"/>
      <c r="AY454" s="128"/>
      <c r="AZ454" s="128"/>
      <c r="BA454" s="128"/>
      <c r="BB454" s="128"/>
      <c r="BC454" s="128"/>
      <c r="BD454" s="128"/>
      <c r="BE454" s="128"/>
      <c r="BF454" s="128"/>
      <c r="BG454" s="128"/>
      <c r="BH454" s="128"/>
      <c r="BI454" s="128"/>
      <c r="BJ454" s="128"/>
      <c r="BK454" s="128"/>
      <c r="BL454" s="128"/>
      <c r="BM454" s="128"/>
      <c r="BN454" s="128"/>
      <c r="BO454" s="128"/>
      <c r="BP454" s="128"/>
      <c r="BQ454" s="128"/>
      <c r="BR454" s="128"/>
      <c r="BS454" s="128"/>
      <c r="BT454" s="128"/>
      <c r="BU454" s="128"/>
      <c r="BV454" s="128"/>
      <c r="BW454" s="128"/>
      <c r="BX454" s="128"/>
      <c r="BY454" s="128"/>
      <c r="BZ454" s="128"/>
      <c r="CA454" s="128"/>
      <c r="CB454" s="128"/>
      <c r="CC454" s="128"/>
      <c r="CD454" s="128"/>
      <c r="CE454" s="128"/>
      <c r="CF454" s="128"/>
      <c r="CG454" s="128"/>
      <c r="CH454" s="128"/>
      <c r="CI454" s="128"/>
      <c r="CJ454" s="128"/>
      <c r="CK454" s="128"/>
      <c r="CL454" s="128"/>
      <c r="CM454" s="128"/>
      <c r="CN454" s="128"/>
    </row>
    <row r="455" spans="15:92"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  <c r="AA455" s="128"/>
      <c r="AB455" s="128"/>
      <c r="AC455" s="128"/>
      <c r="AD455" s="128"/>
      <c r="AE455" s="128"/>
      <c r="AF455" s="128"/>
      <c r="AG455" s="128"/>
      <c r="AH455" s="128"/>
      <c r="AI455" s="128"/>
      <c r="AJ455" s="128"/>
      <c r="AK455" s="128"/>
      <c r="AL455" s="128"/>
      <c r="AM455" s="128"/>
      <c r="AN455" s="128"/>
      <c r="AO455" s="128"/>
      <c r="AP455" s="128"/>
      <c r="AQ455" s="128"/>
      <c r="AR455" s="128"/>
      <c r="AS455" s="128"/>
      <c r="AT455" s="128"/>
      <c r="AU455" s="128"/>
      <c r="AV455" s="128"/>
      <c r="AW455" s="128"/>
      <c r="AX455" s="128"/>
      <c r="AY455" s="128"/>
      <c r="AZ455" s="128"/>
      <c r="BA455" s="128"/>
      <c r="BB455" s="128"/>
      <c r="BC455" s="128"/>
      <c r="BD455" s="128"/>
      <c r="BE455" s="128"/>
      <c r="BF455" s="128"/>
      <c r="BG455" s="128"/>
      <c r="BH455" s="128"/>
      <c r="BI455" s="128"/>
      <c r="BJ455" s="128"/>
      <c r="BK455" s="128"/>
      <c r="BL455" s="128"/>
      <c r="BM455" s="128"/>
      <c r="BN455" s="128"/>
      <c r="BO455" s="128"/>
      <c r="BP455" s="128"/>
      <c r="BQ455" s="128"/>
      <c r="BR455" s="128"/>
      <c r="BS455" s="128"/>
      <c r="BT455" s="128"/>
      <c r="BU455" s="128"/>
      <c r="BV455" s="128"/>
      <c r="BW455" s="128"/>
      <c r="BX455" s="128"/>
      <c r="BY455" s="128"/>
      <c r="BZ455" s="128"/>
      <c r="CA455" s="128"/>
      <c r="CB455" s="128"/>
      <c r="CC455" s="128"/>
      <c r="CD455" s="128"/>
      <c r="CE455" s="128"/>
      <c r="CF455" s="128"/>
      <c r="CG455" s="128"/>
      <c r="CH455" s="128"/>
      <c r="CI455" s="128"/>
      <c r="CJ455" s="128"/>
      <c r="CK455" s="128"/>
      <c r="CL455" s="128"/>
      <c r="CM455" s="128"/>
      <c r="CN455" s="128"/>
    </row>
    <row r="456" spans="15:92">
      <c r="O456" s="128"/>
      <c r="P456" s="128"/>
      <c r="Q456" s="128"/>
      <c r="R456" s="128"/>
      <c r="S456" s="128"/>
      <c r="T456" s="128"/>
      <c r="U456" s="128"/>
      <c r="V456" s="128"/>
      <c r="W456" s="128"/>
      <c r="X456" s="128"/>
      <c r="Y456" s="128"/>
      <c r="Z456" s="128"/>
      <c r="AA456" s="128"/>
      <c r="AB456" s="128"/>
      <c r="AC456" s="128"/>
      <c r="AD456" s="128"/>
      <c r="AE456" s="128"/>
      <c r="AF456" s="128"/>
      <c r="AG456" s="128"/>
      <c r="AH456" s="128"/>
      <c r="AI456" s="128"/>
      <c r="AJ456" s="128"/>
      <c r="AK456" s="128"/>
      <c r="AL456" s="128"/>
      <c r="AM456" s="128"/>
      <c r="AN456" s="128"/>
      <c r="AO456" s="128"/>
      <c r="AP456" s="128"/>
      <c r="AQ456" s="128"/>
      <c r="AR456" s="128"/>
      <c r="AS456" s="128"/>
      <c r="AT456" s="128"/>
      <c r="AU456" s="128"/>
      <c r="AV456" s="128"/>
      <c r="AW456" s="128"/>
      <c r="AX456" s="128"/>
      <c r="AY456" s="128"/>
      <c r="AZ456" s="128"/>
      <c r="BA456" s="128"/>
      <c r="BB456" s="128"/>
      <c r="BC456" s="128"/>
      <c r="BD456" s="128"/>
      <c r="BE456" s="128"/>
      <c r="BF456" s="128"/>
      <c r="BG456" s="128"/>
      <c r="BH456" s="128"/>
      <c r="BI456" s="128"/>
      <c r="BJ456" s="128"/>
      <c r="BK456" s="128"/>
      <c r="BL456" s="128"/>
      <c r="BM456" s="128"/>
      <c r="BN456" s="128"/>
      <c r="BO456" s="128"/>
      <c r="BP456" s="128"/>
      <c r="BQ456" s="128"/>
      <c r="BR456" s="128"/>
      <c r="BS456" s="128"/>
      <c r="BT456" s="128"/>
      <c r="BU456" s="128"/>
      <c r="BV456" s="128"/>
      <c r="BW456" s="128"/>
      <c r="BX456" s="128"/>
      <c r="BY456" s="128"/>
      <c r="BZ456" s="128"/>
      <c r="CA456" s="128"/>
      <c r="CB456" s="128"/>
      <c r="CC456" s="128"/>
      <c r="CD456" s="128"/>
      <c r="CE456" s="128"/>
      <c r="CF456" s="128"/>
      <c r="CG456" s="128"/>
      <c r="CH456" s="128"/>
      <c r="CI456" s="128"/>
      <c r="CJ456" s="128"/>
      <c r="CK456" s="128"/>
      <c r="CL456" s="128"/>
      <c r="CM456" s="128"/>
      <c r="CN456" s="128"/>
    </row>
    <row r="457" spans="15:92"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  <c r="AA457" s="128"/>
      <c r="AB457" s="128"/>
      <c r="AC457" s="128"/>
      <c r="AD457" s="128"/>
      <c r="AE457" s="128"/>
      <c r="AF457" s="128"/>
      <c r="AG457" s="128"/>
      <c r="AH457" s="128"/>
      <c r="AI457" s="128"/>
      <c r="AJ457" s="128"/>
      <c r="AK457" s="128"/>
      <c r="AL457" s="128"/>
      <c r="AM457" s="128"/>
      <c r="AN457" s="128"/>
      <c r="AO457" s="128"/>
      <c r="AP457" s="128"/>
      <c r="AQ457" s="128"/>
      <c r="AR457" s="128"/>
      <c r="AS457" s="128"/>
      <c r="AT457" s="128"/>
      <c r="AU457" s="128"/>
      <c r="AV457" s="128"/>
      <c r="AW457" s="128"/>
      <c r="AX457" s="128"/>
      <c r="AY457" s="128"/>
      <c r="AZ457" s="128"/>
      <c r="BA457" s="128"/>
      <c r="BB457" s="128"/>
      <c r="BC457" s="128"/>
      <c r="BD457" s="128"/>
      <c r="BE457" s="128"/>
      <c r="BF457" s="128"/>
      <c r="BG457" s="128"/>
      <c r="BH457" s="128"/>
      <c r="BI457" s="128"/>
      <c r="BJ457" s="128"/>
      <c r="BK457" s="128"/>
      <c r="BL457" s="128"/>
      <c r="BM457" s="128"/>
      <c r="BN457" s="128"/>
      <c r="BO457" s="128"/>
      <c r="BP457" s="128"/>
      <c r="BQ457" s="128"/>
      <c r="BR457" s="128"/>
      <c r="BS457" s="128"/>
      <c r="BT457" s="128"/>
      <c r="BU457" s="128"/>
      <c r="BV457" s="128"/>
      <c r="BW457" s="128"/>
      <c r="BX457" s="128"/>
      <c r="BY457" s="128"/>
      <c r="BZ457" s="128"/>
      <c r="CA457" s="128"/>
      <c r="CB457" s="128"/>
      <c r="CC457" s="128"/>
      <c r="CD457" s="128"/>
      <c r="CE457" s="128"/>
      <c r="CF457" s="128"/>
      <c r="CG457" s="128"/>
      <c r="CH457" s="128"/>
      <c r="CI457" s="128"/>
      <c r="CJ457" s="128"/>
      <c r="CK457" s="128"/>
      <c r="CL457" s="128"/>
      <c r="CM457" s="128"/>
      <c r="CN457" s="128"/>
    </row>
    <row r="458" spans="15:92"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  <c r="AA458" s="128"/>
      <c r="AB458" s="128"/>
      <c r="AC458" s="128"/>
      <c r="AD458" s="128"/>
      <c r="AE458" s="128"/>
      <c r="AF458" s="128"/>
      <c r="AG458" s="128"/>
      <c r="AH458" s="128"/>
      <c r="AI458" s="128"/>
      <c r="AJ458" s="128"/>
      <c r="AK458" s="128"/>
      <c r="AL458" s="128"/>
      <c r="AM458" s="128"/>
      <c r="AN458" s="128"/>
      <c r="AO458" s="128"/>
      <c r="AP458" s="128"/>
      <c r="AQ458" s="128"/>
      <c r="AR458" s="128"/>
      <c r="AS458" s="128"/>
      <c r="AT458" s="128"/>
      <c r="AU458" s="128"/>
      <c r="AV458" s="128"/>
      <c r="AW458" s="128"/>
      <c r="AX458" s="128"/>
      <c r="AY458" s="128"/>
      <c r="AZ458" s="128"/>
      <c r="BA458" s="128"/>
      <c r="BB458" s="128"/>
      <c r="BC458" s="128"/>
      <c r="BD458" s="128"/>
      <c r="BE458" s="128"/>
      <c r="BF458" s="128"/>
      <c r="BG458" s="128"/>
      <c r="BH458" s="128"/>
      <c r="BI458" s="128"/>
      <c r="BJ458" s="128"/>
      <c r="BK458" s="128"/>
      <c r="BL458" s="128"/>
      <c r="BM458" s="128"/>
      <c r="BN458" s="128"/>
      <c r="BO458" s="128"/>
      <c r="BP458" s="128"/>
      <c r="BQ458" s="128"/>
      <c r="BR458" s="128"/>
      <c r="BS458" s="128"/>
      <c r="BT458" s="128"/>
      <c r="BU458" s="128"/>
      <c r="BV458" s="128"/>
      <c r="BW458" s="128"/>
      <c r="BX458" s="128"/>
      <c r="BY458" s="128"/>
      <c r="BZ458" s="128"/>
      <c r="CA458" s="128"/>
      <c r="CB458" s="128"/>
      <c r="CC458" s="128"/>
      <c r="CD458" s="128"/>
      <c r="CE458" s="128"/>
      <c r="CF458" s="128"/>
      <c r="CG458" s="128"/>
      <c r="CH458" s="128"/>
      <c r="CI458" s="128"/>
      <c r="CJ458" s="128"/>
      <c r="CK458" s="128"/>
      <c r="CL458" s="128"/>
      <c r="CM458" s="128"/>
      <c r="CN458" s="128"/>
    </row>
    <row r="459" spans="15:92"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  <c r="AA459" s="128"/>
      <c r="AB459" s="128"/>
      <c r="AC459" s="128"/>
      <c r="AD459" s="128"/>
      <c r="AE459" s="128"/>
      <c r="AF459" s="128"/>
      <c r="AG459" s="128"/>
      <c r="AH459" s="128"/>
      <c r="AI459" s="128"/>
      <c r="AJ459" s="128"/>
      <c r="AK459" s="128"/>
      <c r="AL459" s="128"/>
      <c r="AM459" s="128"/>
      <c r="AN459" s="128"/>
      <c r="AO459" s="128"/>
      <c r="AP459" s="128"/>
      <c r="AQ459" s="128"/>
      <c r="AR459" s="128"/>
      <c r="AS459" s="128"/>
      <c r="AT459" s="128"/>
      <c r="AU459" s="128"/>
      <c r="AV459" s="128"/>
      <c r="AW459" s="128"/>
      <c r="AX459" s="128"/>
      <c r="AY459" s="128"/>
      <c r="AZ459" s="128"/>
      <c r="BA459" s="128"/>
      <c r="BB459" s="128"/>
      <c r="BC459" s="128"/>
      <c r="BD459" s="128"/>
      <c r="BE459" s="128"/>
      <c r="BF459" s="128"/>
      <c r="BG459" s="128"/>
      <c r="BH459" s="128"/>
      <c r="BI459" s="128"/>
      <c r="BJ459" s="128"/>
      <c r="BK459" s="128"/>
      <c r="BL459" s="128"/>
      <c r="BM459" s="128"/>
      <c r="BN459" s="128"/>
      <c r="BO459" s="128"/>
      <c r="BP459" s="128"/>
      <c r="BQ459" s="128"/>
      <c r="BR459" s="128"/>
      <c r="BS459" s="128"/>
      <c r="BT459" s="128"/>
      <c r="BU459" s="128"/>
      <c r="BV459" s="128"/>
      <c r="BW459" s="128"/>
      <c r="BX459" s="128"/>
      <c r="BY459" s="128"/>
      <c r="BZ459" s="128"/>
      <c r="CA459" s="128"/>
      <c r="CB459" s="128"/>
      <c r="CC459" s="128"/>
      <c r="CD459" s="128"/>
      <c r="CE459" s="128"/>
      <c r="CF459" s="128"/>
      <c r="CG459" s="128"/>
      <c r="CH459" s="128"/>
      <c r="CI459" s="128"/>
      <c r="CJ459" s="128"/>
      <c r="CK459" s="128"/>
      <c r="CL459" s="128"/>
      <c r="CM459" s="128"/>
      <c r="CN459" s="128"/>
    </row>
    <row r="460" spans="15:92"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  <c r="AA460" s="128"/>
      <c r="AB460" s="128"/>
      <c r="AC460" s="128"/>
      <c r="AD460" s="128"/>
      <c r="AE460" s="128"/>
      <c r="AF460" s="128"/>
      <c r="AG460" s="128"/>
      <c r="AH460" s="128"/>
      <c r="AI460" s="128"/>
      <c r="AJ460" s="128"/>
      <c r="AK460" s="128"/>
      <c r="AL460" s="128"/>
      <c r="AM460" s="128"/>
      <c r="AN460" s="128"/>
      <c r="AO460" s="128"/>
      <c r="AP460" s="128"/>
      <c r="AQ460" s="128"/>
      <c r="AR460" s="128"/>
      <c r="AS460" s="128"/>
      <c r="AT460" s="128"/>
      <c r="AU460" s="128"/>
      <c r="AV460" s="128"/>
      <c r="AW460" s="128"/>
      <c r="AX460" s="128"/>
      <c r="AY460" s="128"/>
      <c r="AZ460" s="128"/>
      <c r="BA460" s="128"/>
      <c r="BB460" s="128"/>
      <c r="BC460" s="128"/>
      <c r="BD460" s="128"/>
      <c r="BE460" s="128"/>
      <c r="BF460" s="128"/>
      <c r="BG460" s="128"/>
      <c r="BH460" s="128"/>
      <c r="BI460" s="128"/>
      <c r="BJ460" s="128"/>
      <c r="BK460" s="128"/>
      <c r="BL460" s="128"/>
      <c r="BM460" s="128"/>
      <c r="BN460" s="128"/>
      <c r="BO460" s="128"/>
      <c r="BP460" s="128"/>
      <c r="BQ460" s="128"/>
      <c r="BR460" s="128"/>
      <c r="BS460" s="128"/>
      <c r="BT460" s="128"/>
      <c r="BU460" s="128"/>
      <c r="BV460" s="128"/>
      <c r="BW460" s="128"/>
      <c r="BX460" s="128"/>
      <c r="BY460" s="128"/>
      <c r="BZ460" s="128"/>
      <c r="CA460" s="128"/>
      <c r="CB460" s="128"/>
      <c r="CC460" s="128"/>
      <c r="CD460" s="128"/>
      <c r="CE460" s="128"/>
      <c r="CF460" s="128"/>
      <c r="CG460" s="128"/>
      <c r="CH460" s="128"/>
      <c r="CI460" s="128"/>
      <c r="CJ460" s="128"/>
      <c r="CK460" s="128"/>
      <c r="CL460" s="128"/>
      <c r="CM460" s="128"/>
      <c r="CN460" s="128"/>
    </row>
    <row r="461" spans="15:92"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  <c r="AA461" s="128"/>
      <c r="AB461" s="128"/>
      <c r="AC461" s="128"/>
      <c r="AD461" s="128"/>
      <c r="AE461" s="128"/>
      <c r="AF461" s="128"/>
      <c r="AG461" s="128"/>
      <c r="AH461" s="128"/>
      <c r="AI461" s="128"/>
      <c r="AJ461" s="128"/>
      <c r="AK461" s="128"/>
      <c r="AL461" s="128"/>
      <c r="AM461" s="128"/>
      <c r="AN461" s="128"/>
      <c r="AO461" s="128"/>
      <c r="AP461" s="128"/>
      <c r="AQ461" s="128"/>
      <c r="AR461" s="128"/>
      <c r="AS461" s="128"/>
      <c r="AT461" s="128"/>
      <c r="AU461" s="128"/>
      <c r="AV461" s="128"/>
      <c r="AW461" s="128"/>
      <c r="AX461" s="128"/>
      <c r="AY461" s="128"/>
      <c r="AZ461" s="128"/>
      <c r="BA461" s="128"/>
      <c r="BB461" s="128"/>
      <c r="BC461" s="128"/>
      <c r="BD461" s="128"/>
      <c r="BE461" s="128"/>
      <c r="BF461" s="128"/>
      <c r="BG461" s="128"/>
      <c r="BH461" s="128"/>
      <c r="BI461" s="128"/>
      <c r="BJ461" s="128"/>
      <c r="BK461" s="128"/>
      <c r="BL461" s="128"/>
      <c r="BM461" s="128"/>
      <c r="BN461" s="128"/>
      <c r="BO461" s="128"/>
      <c r="BP461" s="128"/>
      <c r="BQ461" s="128"/>
      <c r="BR461" s="128"/>
      <c r="BS461" s="128"/>
      <c r="BT461" s="128"/>
      <c r="BU461" s="128"/>
      <c r="BV461" s="128"/>
      <c r="BW461" s="128"/>
      <c r="BX461" s="128"/>
      <c r="BY461" s="128"/>
      <c r="BZ461" s="128"/>
      <c r="CA461" s="128"/>
      <c r="CB461" s="128"/>
      <c r="CC461" s="128"/>
      <c r="CD461" s="128"/>
      <c r="CE461" s="128"/>
      <c r="CF461" s="128"/>
      <c r="CG461" s="128"/>
      <c r="CH461" s="128"/>
      <c r="CI461" s="128"/>
      <c r="CJ461" s="128"/>
      <c r="CK461" s="128"/>
      <c r="CL461" s="128"/>
      <c r="CM461" s="128"/>
      <c r="CN461" s="128"/>
    </row>
    <row r="462" spans="15:92"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  <c r="AA462" s="128"/>
      <c r="AB462" s="128"/>
      <c r="AC462" s="128"/>
      <c r="AD462" s="128"/>
      <c r="AE462" s="128"/>
      <c r="AF462" s="128"/>
      <c r="AG462" s="128"/>
      <c r="AH462" s="128"/>
      <c r="AI462" s="128"/>
      <c r="AJ462" s="128"/>
      <c r="AK462" s="128"/>
      <c r="AL462" s="128"/>
      <c r="AM462" s="128"/>
      <c r="AN462" s="128"/>
      <c r="AO462" s="128"/>
      <c r="AP462" s="128"/>
      <c r="AQ462" s="128"/>
      <c r="AR462" s="128"/>
      <c r="AS462" s="128"/>
      <c r="AT462" s="128"/>
      <c r="AU462" s="128"/>
      <c r="AV462" s="128"/>
      <c r="AW462" s="128"/>
      <c r="AX462" s="128"/>
      <c r="AY462" s="128"/>
      <c r="AZ462" s="128"/>
      <c r="BA462" s="128"/>
      <c r="BB462" s="128"/>
      <c r="BC462" s="128"/>
      <c r="BD462" s="128"/>
      <c r="BE462" s="128"/>
      <c r="BF462" s="128"/>
      <c r="BG462" s="128"/>
      <c r="BH462" s="128"/>
      <c r="BI462" s="128"/>
      <c r="BJ462" s="128"/>
      <c r="BK462" s="128"/>
      <c r="BL462" s="128"/>
      <c r="BM462" s="128"/>
      <c r="BN462" s="128"/>
      <c r="BO462" s="128"/>
      <c r="BP462" s="128"/>
      <c r="BQ462" s="128"/>
      <c r="BR462" s="128"/>
      <c r="BS462" s="128"/>
      <c r="BT462" s="128"/>
      <c r="BU462" s="128"/>
      <c r="BV462" s="128"/>
      <c r="BW462" s="128"/>
      <c r="BX462" s="128"/>
      <c r="BY462" s="128"/>
      <c r="BZ462" s="128"/>
      <c r="CA462" s="128"/>
      <c r="CB462" s="128"/>
      <c r="CC462" s="128"/>
      <c r="CD462" s="128"/>
      <c r="CE462" s="128"/>
      <c r="CF462" s="128"/>
      <c r="CG462" s="128"/>
      <c r="CH462" s="128"/>
      <c r="CI462" s="128"/>
      <c r="CJ462" s="128"/>
      <c r="CK462" s="128"/>
      <c r="CL462" s="128"/>
      <c r="CM462" s="128"/>
      <c r="CN462" s="128"/>
    </row>
    <row r="463" spans="15:92">
      <c r="O463" s="128"/>
      <c r="P463" s="128"/>
      <c r="Q463" s="128"/>
      <c r="R463" s="128"/>
      <c r="S463" s="128"/>
      <c r="T463" s="128"/>
      <c r="U463" s="128"/>
      <c r="V463" s="128"/>
      <c r="W463" s="128"/>
      <c r="X463" s="128"/>
      <c r="Y463" s="128"/>
      <c r="Z463" s="128"/>
      <c r="AA463" s="128"/>
      <c r="AB463" s="128"/>
      <c r="AC463" s="128"/>
      <c r="AD463" s="128"/>
      <c r="AE463" s="128"/>
      <c r="AF463" s="128"/>
      <c r="AG463" s="128"/>
      <c r="AH463" s="128"/>
      <c r="AI463" s="128"/>
      <c r="AJ463" s="128"/>
      <c r="AK463" s="128"/>
      <c r="AL463" s="128"/>
      <c r="AM463" s="128"/>
      <c r="AN463" s="128"/>
      <c r="AO463" s="128"/>
      <c r="AP463" s="128"/>
      <c r="AQ463" s="128"/>
      <c r="AR463" s="128"/>
      <c r="AS463" s="128"/>
      <c r="AT463" s="128"/>
      <c r="AU463" s="128"/>
      <c r="AV463" s="128"/>
      <c r="AW463" s="128"/>
      <c r="AX463" s="128"/>
      <c r="AY463" s="128"/>
      <c r="AZ463" s="128"/>
      <c r="BA463" s="128"/>
      <c r="BB463" s="128"/>
      <c r="BC463" s="128"/>
      <c r="BD463" s="128"/>
      <c r="BE463" s="128"/>
      <c r="BF463" s="128"/>
      <c r="BG463" s="128"/>
      <c r="BH463" s="128"/>
      <c r="BI463" s="128"/>
      <c r="BJ463" s="128"/>
      <c r="BK463" s="128"/>
      <c r="BL463" s="128"/>
      <c r="BM463" s="128"/>
      <c r="BN463" s="128"/>
      <c r="BO463" s="128"/>
      <c r="BP463" s="128"/>
      <c r="BQ463" s="128"/>
      <c r="BR463" s="128"/>
      <c r="BS463" s="128"/>
      <c r="BT463" s="128"/>
      <c r="BU463" s="128"/>
      <c r="BV463" s="128"/>
      <c r="BW463" s="128"/>
      <c r="BX463" s="128"/>
      <c r="BY463" s="128"/>
      <c r="BZ463" s="128"/>
      <c r="CA463" s="128"/>
      <c r="CB463" s="128"/>
      <c r="CC463" s="128"/>
      <c r="CD463" s="128"/>
      <c r="CE463" s="128"/>
      <c r="CF463" s="128"/>
      <c r="CG463" s="128"/>
      <c r="CH463" s="128"/>
      <c r="CI463" s="128"/>
      <c r="CJ463" s="128"/>
      <c r="CK463" s="128"/>
      <c r="CL463" s="128"/>
      <c r="CM463" s="128"/>
      <c r="CN463" s="128"/>
    </row>
    <row r="464" spans="15:92">
      <c r="O464" s="128"/>
      <c r="P464" s="128"/>
      <c r="Q464" s="128"/>
      <c r="R464" s="128"/>
      <c r="S464" s="128"/>
      <c r="T464" s="128"/>
      <c r="U464" s="128"/>
      <c r="V464" s="128"/>
      <c r="W464" s="128"/>
      <c r="X464" s="128"/>
      <c r="Y464" s="128"/>
      <c r="Z464" s="128"/>
      <c r="AA464" s="128"/>
      <c r="AB464" s="128"/>
      <c r="AC464" s="128"/>
      <c r="AD464" s="128"/>
      <c r="AE464" s="128"/>
      <c r="AF464" s="128"/>
      <c r="AG464" s="128"/>
      <c r="AH464" s="128"/>
      <c r="AI464" s="128"/>
      <c r="AJ464" s="128"/>
      <c r="AK464" s="128"/>
      <c r="AL464" s="128"/>
      <c r="AM464" s="128"/>
      <c r="AN464" s="128"/>
      <c r="AO464" s="128"/>
      <c r="AP464" s="128"/>
      <c r="AQ464" s="128"/>
      <c r="AR464" s="128"/>
      <c r="AS464" s="128"/>
      <c r="AT464" s="128"/>
      <c r="AU464" s="128"/>
      <c r="AV464" s="128"/>
      <c r="AW464" s="128"/>
      <c r="AX464" s="128"/>
      <c r="AY464" s="128"/>
      <c r="AZ464" s="128"/>
      <c r="BA464" s="128"/>
      <c r="BB464" s="128"/>
      <c r="BC464" s="128"/>
      <c r="BD464" s="128"/>
      <c r="BE464" s="128"/>
      <c r="BF464" s="128"/>
      <c r="BG464" s="128"/>
      <c r="BH464" s="128"/>
      <c r="BI464" s="128"/>
      <c r="BJ464" s="128"/>
      <c r="BK464" s="128"/>
      <c r="BL464" s="128"/>
      <c r="BM464" s="128"/>
      <c r="BN464" s="128"/>
      <c r="BO464" s="128"/>
      <c r="BP464" s="128"/>
      <c r="BQ464" s="128"/>
      <c r="BR464" s="128"/>
      <c r="BS464" s="128"/>
      <c r="BT464" s="128"/>
      <c r="BU464" s="128"/>
      <c r="BV464" s="128"/>
      <c r="BW464" s="128"/>
      <c r="BX464" s="128"/>
      <c r="BY464" s="128"/>
      <c r="BZ464" s="128"/>
      <c r="CA464" s="128"/>
      <c r="CB464" s="128"/>
      <c r="CC464" s="128"/>
      <c r="CD464" s="128"/>
      <c r="CE464" s="128"/>
      <c r="CF464" s="128"/>
      <c r="CG464" s="128"/>
      <c r="CH464" s="128"/>
      <c r="CI464" s="128"/>
      <c r="CJ464" s="128"/>
      <c r="CK464" s="128"/>
      <c r="CL464" s="128"/>
      <c r="CM464" s="128"/>
      <c r="CN464" s="128"/>
    </row>
    <row r="465" spans="15:92"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  <c r="Y465" s="128"/>
      <c r="Z465" s="128"/>
      <c r="AA465" s="128"/>
      <c r="AB465" s="128"/>
      <c r="AC465" s="128"/>
      <c r="AD465" s="128"/>
      <c r="AE465" s="128"/>
      <c r="AF465" s="128"/>
      <c r="AG465" s="128"/>
      <c r="AH465" s="128"/>
      <c r="AI465" s="128"/>
      <c r="AJ465" s="128"/>
      <c r="AK465" s="128"/>
      <c r="AL465" s="128"/>
      <c r="AM465" s="128"/>
      <c r="AN465" s="128"/>
      <c r="AO465" s="128"/>
      <c r="AP465" s="128"/>
      <c r="AQ465" s="128"/>
      <c r="AR465" s="128"/>
      <c r="AS465" s="128"/>
      <c r="AT465" s="128"/>
      <c r="AU465" s="128"/>
      <c r="AV465" s="128"/>
      <c r="AW465" s="128"/>
      <c r="AX465" s="128"/>
      <c r="AY465" s="128"/>
      <c r="AZ465" s="128"/>
      <c r="BA465" s="128"/>
      <c r="BB465" s="128"/>
      <c r="BC465" s="128"/>
      <c r="BD465" s="128"/>
      <c r="BE465" s="128"/>
      <c r="BF465" s="128"/>
      <c r="BG465" s="128"/>
      <c r="BH465" s="128"/>
      <c r="BI465" s="128"/>
      <c r="BJ465" s="128"/>
      <c r="BK465" s="128"/>
      <c r="BL465" s="128"/>
      <c r="BM465" s="128"/>
      <c r="BN465" s="128"/>
      <c r="BO465" s="128"/>
      <c r="BP465" s="128"/>
      <c r="BQ465" s="128"/>
      <c r="BR465" s="128"/>
      <c r="BS465" s="128"/>
      <c r="BT465" s="128"/>
      <c r="BU465" s="128"/>
      <c r="BV465" s="128"/>
      <c r="BW465" s="128"/>
      <c r="BX465" s="128"/>
      <c r="BY465" s="128"/>
      <c r="BZ465" s="128"/>
      <c r="CA465" s="128"/>
      <c r="CB465" s="128"/>
      <c r="CC465" s="128"/>
      <c r="CD465" s="128"/>
      <c r="CE465" s="128"/>
      <c r="CF465" s="128"/>
      <c r="CG465" s="128"/>
      <c r="CH465" s="128"/>
      <c r="CI465" s="128"/>
      <c r="CJ465" s="128"/>
      <c r="CK465" s="128"/>
      <c r="CL465" s="128"/>
      <c r="CM465" s="128"/>
      <c r="CN465" s="128"/>
    </row>
    <row r="466" spans="15:92"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  <c r="AA466" s="128"/>
      <c r="AB466" s="128"/>
      <c r="AC466" s="128"/>
      <c r="AD466" s="128"/>
      <c r="AE466" s="128"/>
      <c r="AF466" s="128"/>
      <c r="AG466" s="128"/>
      <c r="AH466" s="128"/>
      <c r="AI466" s="128"/>
      <c r="AJ466" s="128"/>
      <c r="AK466" s="128"/>
      <c r="AL466" s="128"/>
      <c r="AM466" s="128"/>
      <c r="AN466" s="128"/>
      <c r="AO466" s="128"/>
      <c r="AP466" s="128"/>
      <c r="AQ466" s="128"/>
      <c r="AR466" s="128"/>
      <c r="AS466" s="128"/>
      <c r="AT466" s="128"/>
      <c r="AU466" s="128"/>
      <c r="AV466" s="128"/>
      <c r="AW466" s="128"/>
      <c r="AX466" s="128"/>
      <c r="AY466" s="128"/>
      <c r="AZ466" s="128"/>
      <c r="BA466" s="128"/>
      <c r="BB466" s="128"/>
      <c r="BC466" s="128"/>
      <c r="BD466" s="128"/>
      <c r="BE466" s="128"/>
      <c r="BF466" s="128"/>
      <c r="BG466" s="128"/>
      <c r="BH466" s="128"/>
      <c r="BI466" s="128"/>
      <c r="BJ466" s="128"/>
      <c r="BK466" s="128"/>
      <c r="BL466" s="128"/>
      <c r="BM466" s="128"/>
      <c r="BN466" s="128"/>
      <c r="BO466" s="128"/>
      <c r="BP466" s="128"/>
      <c r="BQ466" s="128"/>
      <c r="BR466" s="128"/>
      <c r="BS466" s="128"/>
      <c r="BT466" s="128"/>
      <c r="BU466" s="128"/>
      <c r="BV466" s="128"/>
      <c r="BW466" s="128"/>
      <c r="BX466" s="128"/>
      <c r="BY466" s="128"/>
      <c r="BZ466" s="128"/>
      <c r="CA466" s="128"/>
      <c r="CB466" s="128"/>
      <c r="CC466" s="128"/>
      <c r="CD466" s="128"/>
      <c r="CE466" s="128"/>
      <c r="CF466" s="128"/>
      <c r="CG466" s="128"/>
      <c r="CH466" s="128"/>
      <c r="CI466" s="128"/>
      <c r="CJ466" s="128"/>
      <c r="CK466" s="128"/>
      <c r="CL466" s="128"/>
      <c r="CM466" s="128"/>
      <c r="CN466" s="128"/>
    </row>
    <row r="467" spans="15:92">
      <c r="O467" s="128"/>
      <c r="P467" s="128"/>
      <c r="Q467" s="128"/>
      <c r="R467" s="128"/>
      <c r="S467" s="128"/>
      <c r="T467" s="128"/>
      <c r="U467" s="128"/>
      <c r="V467" s="128"/>
      <c r="W467" s="128"/>
      <c r="X467" s="128"/>
      <c r="Y467" s="128"/>
      <c r="Z467" s="128"/>
      <c r="AA467" s="128"/>
      <c r="AB467" s="128"/>
      <c r="AC467" s="128"/>
      <c r="AD467" s="128"/>
      <c r="AE467" s="128"/>
      <c r="AF467" s="128"/>
      <c r="AG467" s="128"/>
      <c r="AH467" s="128"/>
      <c r="AI467" s="128"/>
      <c r="AJ467" s="128"/>
      <c r="AK467" s="128"/>
      <c r="AL467" s="128"/>
      <c r="AM467" s="128"/>
      <c r="AN467" s="128"/>
      <c r="AO467" s="128"/>
      <c r="AP467" s="128"/>
      <c r="AQ467" s="128"/>
      <c r="AR467" s="128"/>
      <c r="AS467" s="128"/>
      <c r="AT467" s="128"/>
      <c r="AU467" s="128"/>
      <c r="AV467" s="128"/>
      <c r="AW467" s="128"/>
      <c r="AX467" s="128"/>
      <c r="AY467" s="128"/>
      <c r="AZ467" s="128"/>
      <c r="BA467" s="128"/>
      <c r="BB467" s="128"/>
      <c r="BC467" s="128"/>
      <c r="BD467" s="128"/>
      <c r="BE467" s="128"/>
      <c r="BF467" s="128"/>
      <c r="BG467" s="128"/>
      <c r="BH467" s="128"/>
      <c r="BI467" s="128"/>
      <c r="BJ467" s="128"/>
      <c r="BK467" s="128"/>
      <c r="BL467" s="128"/>
      <c r="BM467" s="128"/>
      <c r="BN467" s="128"/>
      <c r="BO467" s="128"/>
      <c r="BP467" s="128"/>
      <c r="BQ467" s="128"/>
      <c r="BR467" s="128"/>
      <c r="BS467" s="128"/>
      <c r="BT467" s="128"/>
      <c r="BU467" s="128"/>
      <c r="BV467" s="128"/>
      <c r="BW467" s="128"/>
      <c r="BX467" s="128"/>
      <c r="BY467" s="128"/>
      <c r="BZ467" s="128"/>
      <c r="CA467" s="128"/>
      <c r="CB467" s="128"/>
      <c r="CC467" s="128"/>
      <c r="CD467" s="128"/>
      <c r="CE467" s="128"/>
      <c r="CF467" s="128"/>
      <c r="CG467" s="128"/>
      <c r="CH467" s="128"/>
      <c r="CI467" s="128"/>
      <c r="CJ467" s="128"/>
      <c r="CK467" s="128"/>
      <c r="CL467" s="128"/>
      <c r="CM467" s="128"/>
      <c r="CN467" s="128"/>
    </row>
    <row r="468" spans="15:92"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28"/>
      <c r="Z468" s="128"/>
      <c r="AA468" s="128"/>
      <c r="AB468" s="128"/>
      <c r="AC468" s="128"/>
      <c r="AD468" s="128"/>
      <c r="AE468" s="128"/>
      <c r="AF468" s="128"/>
      <c r="AG468" s="128"/>
      <c r="AH468" s="128"/>
      <c r="AI468" s="128"/>
      <c r="AJ468" s="128"/>
      <c r="AK468" s="128"/>
      <c r="AL468" s="128"/>
      <c r="AM468" s="128"/>
      <c r="AN468" s="128"/>
      <c r="AO468" s="128"/>
      <c r="AP468" s="128"/>
      <c r="AQ468" s="128"/>
      <c r="AR468" s="128"/>
      <c r="AS468" s="128"/>
      <c r="AT468" s="128"/>
      <c r="AU468" s="128"/>
      <c r="AV468" s="128"/>
      <c r="AW468" s="128"/>
      <c r="AX468" s="128"/>
      <c r="AY468" s="128"/>
      <c r="AZ468" s="128"/>
      <c r="BA468" s="128"/>
      <c r="BB468" s="128"/>
      <c r="BC468" s="128"/>
      <c r="BD468" s="128"/>
      <c r="BE468" s="128"/>
      <c r="BF468" s="128"/>
      <c r="BG468" s="128"/>
      <c r="BH468" s="128"/>
      <c r="BI468" s="128"/>
      <c r="BJ468" s="128"/>
      <c r="BK468" s="128"/>
      <c r="BL468" s="128"/>
      <c r="BM468" s="128"/>
      <c r="BN468" s="128"/>
      <c r="BO468" s="128"/>
      <c r="BP468" s="128"/>
      <c r="BQ468" s="128"/>
      <c r="BR468" s="128"/>
      <c r="BS468" s="128"/>
      <c r="BT468" s="128"/>
      <c r="BU468" s="128"/>
      <c r="BV468" s="128"/>
      <c r="BW468" s="128"/>
      <c r="BX468" s="128"/>
      <c r="BY468" s="128"/>
      <c r="BZ468" s="128"/>
      <c r="CA468" s="128"/>
      <c r="CB468" s="128"/>
      <c r="CC468" s="128"/>
      <c r="CD468" s="128"/>
      <c r="CE468" s="128"/>
      <c r="CF468" s="128"/>
      <c r="CG468" s="128"/>
      <c r="CH468" s="128"/>
      <c r="CI468" s="128"/>
      <c r="CJ468" s="128"/>
      <c r="CK468" s="128"/>
      <c r="CL468" s="128"/>
      <c r="CM468" s="128"/>
      <c r="CN468" s="128"/>
    </row>
    <row r="469" spans="15:92"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  <c r="AA469" s="128"/>
      <c r="AB469" s="128"/>
      <c r="AC469" s="128"/>
      <c r="AD469" s="128"/>
      <c r="AE469" s="128"/>
      <c r="AF469" s="128"/>
      <c r="AG469" s="128"/>
      <c r="AH469" s="128"/>
      <c r="AI469" s="128"/>
      <c r="AJ469" s="128"/>
      <c r="AK469" s="128"/>
      <c r="AL469" s="128"/>
      <c r="AM469" s="128"/>
      <c r="AN469" s="128"/>
      <c r="AO469" s="128"/>
      <c r="AP469" s="128"/>
      <c r="AQ469" s="128"/>
      <c r="AR469" s="128"/>
      <c r="AS469" s="128"/>
      <c r="AT469" s="128"/>
      <c r="AU469" s="128"/>
      <c r="AV469" s="128"/>
      <c r="AW469" s="128"/>
      <c r="AX469" s="128"/>
      <c r="AY469" s="128"/>
      <c r="AZ469" s="128"/>
      <c r="BA469" s="128"/>
      <c r="BB469" s="128"/>
      <c r="BC469" s="128"/>
      <c r="BD469" s="128"/>
      <c r="BE469" s="128"/>
      <c r="BF469" s="128"/>
      <c r="BG469" s="128"/>
      <c r="BH469" s="128"/>
      <c r="BI469" s="128"/>
      <c r="BJ469" s="128"/>
      <c r="BK469" s="128"/>
      <c r="BL469" s="128"/>
      <c r="BM469" s="128"/>
      <c r="BN469" s="128"/>
      <c r="BO469" s="128"/>
      <c r="BP469" s="128"/>
      <c r="BQ469" s="128"/>
      <c r="BR469" s="128"/>
      <c r="BS469" s="128"/>
      <c r="BT469" s="128"/>
      <c r="BU469" s="128"/>
      <c r="BV469" s="128"/>
      <c r="BW469" s="128"/>
      <c r="BX469" s="128"/>
      <c r="BY469" s="128"/>
      <c r="BZ469" s="128"/>
      <c r="CA469" s="128"/>
      <c r="CB469" s="128"/>
      <c r="CC469" s="128"/>
      <c r="CD469" s="128"/>
      <c r="CE469" s="128"/>
      <c r="CF469" s="128"/>
      <c r="CG469" s="128"/>
      <c r="CH469" s="128"/>
      <c r="CI469" s="128"/>
      <c r="CJ469" s="128"/>
      <c r="CK469" s="128"/>
      <c r="CL469" s="128"/>
      <c r="CM469" s="128"/>
      <c r="CN469" s="128"/>
    </row>
    <row r="470" spans="15:92"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  <c r="Y470" s="128"/>
      <c r="Z470" s="128"/>
      <c r="AA470" s="128"/>
      <c r="AB470" s="128"/>
      <c r="AC470" s="128"/>
      <c r="AD470" s="128"/>
      <c r="AE470" s="128"/>
      <c r="AF470" s="128"/>
      <c r="AG470" s="128"/>
      <c r="AH470" s="128"/>
      <c r="AI470" s="128"/>
      <c r="AJ470" s="128"/>
      <c r="AK470" s="128"/>
      <c r="AL470" s="128"/>
      <c r="AM470" s="128"/>
      <c r="AN470" s="128"/>
      <c r="AO470" s="128"/>
      <c r="AP470" s="128"/>
      <c r="AQ470" s="128"/>
      <c r="AR470" s="128"/>
      <c r="AS470" s="128"/>
      <c r="AT470" s="128"/>
      <c r="AU470" s="128"/>
      <c r="AV470" s="128"/>
      <c r="AW470" s="128"/>
      <c r="AX470" s="128"/>
      <c r="AY470" s="128"/>
      <c r="AZ470" s="128"/>
      <c r="BA470" s="128"/>
      <c r="BB470" s="128"/>
      <c r="BC470" s="128"/>
      <c r="BD470" s="128"/>
      <c r="BE470" s="128"/>
      <c r="BF470" s="128"/>
      <c r="BG470" s="128"/>
      <c r="BH470" s="128"/>
      <c r="BI470" s="128"/>
      <c r="BJ470" s="128"/>
      <c r="BK470" s="128"/>
      <c r="BL470" s="128"/>
      <c r="BM470" s="128"/>
      <c r="BN470" s="128"/>
      <c r="BO470" s="128"/>
      <c r="BP470" s="128"/>
      <c r="BQ470" s="128"/>
      <c r="BR470" s="128"/>
      <c r="BS470" s="128"/>
      <c r="BT470" s="128"/>
      <c r="BU470" s="128"/>
      <c r="BV470" s="128"/>
      <c r="BW470" s="128"/>
      <c r="BX470" s="128"/>
      <c r="BY470" s="128"/>
      <c r="BZ470" s="128"/>
      <c r="CA470" s="128"/>
      <c r="CB470" s="128"/>
      <c r="CC470" s="128"/>
      <c r="CD470" s="128"/>
      <c r="CE470" s="128"/>
      <c r="CF470" s="128"/>
      <c r="CG470" s="128"/>
      <c r="CH470" s="128"/>
      <c r="CI470" s="128"/>
      <c r="CJ470" s="128"/>
      <c r="CK470" s="128"/>
      <c r="CL470" s="128"/>
      <c r="CM470" s="128"/>
      <c r="CN470" s="128"/>
    </row>
    <row r="471" spans="15:92"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  <c r="Y471" s="128"/>
      <c r="Z471" s="128"/>
      <c r="AA471" s="128"/>
      <c r="AB471" s="128"/>
      <c r="AC471" s="128"/>
      <c r="AD471" s="128"/>
      <c r="AE471" s="128"/>
      <c r="AF471" s="128"/>
      <c r="AG471" s="128"/>
      <c r="AH471" s="128"/>
      <c r="AI471" s="128"/>
      <c r="AJ471" s="128"/>
      <c r="AK471" s="128"/>
      <c r="AL471" s="128"/>
      <c r="AM471" s="128"/>
      <c r="AN471" s="128"/>
      <c r="AO471" s="128"/>
      <c r="AP471" s="128"/>
      <c r="AQ471" s="128"/>
      <c r="AR471" s="128"/>
      <c r="AS471" s="128"/>
      <c r="AT471" s="128"/>
      <c r="AU471" s="128"/>
      <c r="AV471" s="128"/>
      <c r="AW471" s="128"/>
      <c r="AX471" s="128"/>
      <c r="AY471" s="128"/>
      <c r="AZ471" s="128"/>
      <c r="BA471" s="128"/>
      <c r="BB471" s="128"/>
      <c r="BC471" s="128"/>
      <c r="BD471" s="128"/>
      <c r="BE471" s="128"/>
      <c r="BF471" s="128"/>
      <c r="BG471" s="128"/>
      <c r="BH471" s="128"/>
      <c r="BI471" s="128"/>
      <c r="BJ471" s="128"/>
      <c r="BK471" s="128"/>
      <c r="BL471" s="128"/>
      <c r="BM471" s="128"/>
      <c r="BN471" s="128"/>
      <c r="BO471" s="128"/>
      <c r="BP471" s="128"/>
      <c r="BQ471" s="128"/>
      <c r="BR471" s="128"/>
      <c r="BS471" s="128"/>
      <c r="BT471" s="128"/>
      <c r="BU471" s="128"/>
      <c r="BV471" s="128"/>
      <c r="BW471" s="128"/>
      <c r="BX471" s="128"/>
      <c r="BY471" s="128"/>
      <c r="BZ471" s="128"/>
      <c r="CA471" s="128"/>
      <c r="CB471" s="128"/>
      <c r="CC471" s="128"/>
      <c r="CD471" s="128"/>
      <c r="CE471" s="128"/>
      <c r="CF471" s="128"/>
      <c r="CG471" s="128"/>
      <c r="CH471" s="128"/>
      <c r="CI471" s="128"/>
      <c r="CJ471" s="128"/>
      <c r="CK471" s="128"/>
      <c r="CL471" s="128"/>
      <c r="CM471" s="128"/>
      <c r="CN471" s="128"/>
    </row>
    <row r="472" spans="15:92">
      <c r="O472" s="128"/>
      <c r="P472" s="128"/>
      <c r="Q472" s="128"/>
      <c r="R472" s="128"/>
      <c r="S472" s="128"/>
      <c r="T472" s="128"/>
      <c r="U472" s="128"/>
      <c r="V472" s="128"/>
      <c r="W472" s="128"/>
      <c r="X472" s="128"/>
      <c r="Y472" s="128"/>
      <c r="Z472" s="128"/>
      <c r="AA472" s="128"/>
      <c r="AB472" s="128"/>
      <c r="AC472" s="128"/>
      <c r="AD472" s="128"/>
      <c r="AE472" s="128"/>
      <c r="AF472" s="128"/>
      <c r="AG472" s="128"/>
      <c r="AH472" s="128"/>
      <c r="AI472" s="128"/>
      <c r="AJ472" s="128"/>
      <c r="AK472" s="128"/>
      <c r="AL472" s="128"/>
      <c r="AM472" s="128"/>
      <c r="AN472" s="128"/>
      <c r="AO472" s="128"/>
      <c r="AP472" s="128"/>
      <c r="AQ472" s="128"/>
      <c r="AR472" s="128"/>
      <c r="AS472" s="128"/>
      <c r="AT472" s="128"/>
      <c r="AU472" s="128"/>
      <c r="AV472" s="128"/>
      <c r="AW472" s="128"/>
      <c r="AX472" s="128"/>
      <c r="AY472" s="128"/>
      <c r="AZ472" s="128"/>
      <c r="BA472" s="128"/>
      <c r="BB472" s="128"/>
      <c r="BC472" s="128"/>
      <c r="BD472" s="128"/>
      <c r="BE472" s="128"/>
      <c r="BF472" s="128"/>
      <c r="BG472" s="128"/>
      <c r="BH472" s="128"/>
      <c r="BI472" s="128"/>
      <c r="BJ472" s="128"/>
      <c r="BK472" s="128"/>
      <c r="BL472" s="128"/>
      <c r="BM472" s="128"/>
      <c r="BN472" s="128"/>
      <c r="BO472" s="128"/>
      <c r="BP472" s="128"/>
      <c r="BQ472" s="128"/>
      <c r="BR472" s="128"/>
      <c r="BS472" s="128"/>
      <c r="BT472" s="128"/>
      <c r="BU472" s="128"/>
      <c r="BV472" s="128"/>
      <c r="BW472" s="128"/>
      <c r="BX472" s="128"/>
      <c r="BY472" s="128"/>
      <c r="BZ472" s="128"/>
      <c r="CA472" s="128"/>
      <c r="CB472" s="128"/>
      <c r="CC472" s="128"/>
      <c r="CD472" s="128"/>
      <c r="CE472" s="128"/>
      <c r="CF472" s="128"/>
      <c r="CG472" s="128"/>
      <c r="CH472" s="128"/>
      <c r="CI472" s="128"/>
      <c r="CJ472" s="128"/>
      <c r="CK472" s="128"/>
      <c r="CL472" s="128"/>
      <c r="CM472" s="128"/>
      <c r="CN472" s="128"/>
    </row>
    <row r="473" spans="15:92">
      <c r="O473" s="128"/>
      <c r="P473" s="128"/>
      <c r="Q473" s="128"/>
      <c r="R473" s="128"/>
      <c r="S473" s="128"/>
      <c r="T473" s="128"/>
      <c r="U473" s="128"/>
      <c r="V473" s="128"/>
      <c r="W473" s="128"/>
      <c r="X473" s="128"/>
      <c r="Y473" s="128"/>
      <c r="Z473" s="128"/>
      <c r="AA473" s="128"/>
      <c r="AB473" s="128"/>
      <c r="AC473" s="128"/>
      <c r="AD473" s="128"/>
      <c r="AE473" s="128"/>
      <c r="AF473" s="128"/>
      <c r="AG473" s="128"/>
      <c r="AH473" s="128"/>
      <c r="AI473" s="128"/>
      <c r="AJ473" s="128"/>
      <c r="AK473" s="128"/>
      <c r="AL473" s="128"/>
      <c r="AM473" s="128"/>
      <c r="AN473" s="128"/>
      <c r="AO473" s="128"/>
      <c r="AP473" s="128"/>
      <c r="AQ473" s="128"/>
      <c r="AR473" s="128"/>
      <c r="AS473" s="128"/>
      <c r="AT473" s="128"/>
      <c r="AU473" s="128"/>
      <c r="AV473" s="128"/>
      <c r="AW473" s="128"/>
      <c r="AX473" s="128"/>
      <c r="AY473" s="128"/>
      <c r="AZ473" s="128"/>
      <c r="BA473" s="128"/>
      <c r="BB473" s="128"/>
      <c r="BC473" s="128"/>
      <c r="BD473" s="128"/>
      <c r="BE473" s="128"/>
      <c r="BF473" s="128"/>
      <c r="BG473" s="128"/>
      <c r="BH473" s="128"/>
      <c r="BI473" s="128"/>
      <c r="BJ473" s="128"/>
      <c r="BK473" s="128"/>
      <c r="BL473" s="128"/>
      <c r="BM473" s="128"/>
      <c r="BN473" s="128"/>
      <c r="BO473" s="128"/>
      <c r="BP473" s="128"/>
      <c r="BQ473" s="128"/>
      <c r="BR473" s="128"/>
      <c r="BS473" s="128"/>
      <c r="BT473" s="128"/>
      <c r="BU473" s="128"/>
      <c r="BV473" s="128"/>
      <c r="BW473" s="128"/>
      <c r="BX473" s="128"/>
      <c r="BY473" s="128"/>
      <c r="BZ473" s="128"/>
      <c r="CA473" s="128"/>
      <c r="CB473" s="128"/>
      <c r="CC473" s="128"/>
      <c r="CD473" s="128"/>
      <c r="CE473" s="128"/>
      <c r="CF473" s="128"/>
      <c r="CG473" s="128"/>
      <c r="CH473" s="128"/>
      <c r="CI473" s="128"/>
      <c r="CJ473" s="128"/>
      <c r="CK473" s="128"/>
      <c r="CL473" s="128"/>
      <c r="CM473" s="128"/>
      <c r="CN473" s="128"/>
    </row>
    <row r="474" spans="15:92">
      <c r="O474" s="128"/>
      <c r="P474" s="128"/>
      <c r="Q474" s="128"/>
      <c r="R474" s="128"/>
      <c r="S474" s="128"/>
      <c r="T474" s="128"/>
      <c r="U474" s="128"/>
      <c r="V474" s="128"/>
      <c r="W474" s="128"/>
      <c r="X474" s="128"/>
      <c r="Y474" s="128"/>
      <c r="Z474" s="128"/>
      <c r="AA474" s="128"/>
      <c r="AB474" s="128"/>
      <c r="AC474" s="128"/>
      <c r="AD474" s="128"/>
      <c r="AE474" s="128"/>
      <c r="AF474" s="128"/>
      <c r="AG474" s="128"/>
      <c r="AH474" s="128"/>
      <c r="AI474" s="128"/>
      <c r="AJ474" s="128"/>
      <c r="AK474" s="128"/>
      <c r="AL474" s="128"/>
      <c r="AM474" s="128"/>
      <c r="AN474" s="128"/>
      <c r="AO474" s="128"/>
      <c r="AP474" s="128"/>
      <c r="AQ474" s="128"/>
      <c r="AR474" s="128"/>
      <c r="AS474" s="128"/>
      <c r="AT474" s="128"/>
      <c r="AU474" s="128"/>
      <c r="AV474" s="128"/>
      <c r="AW474" s="128"/>
      <c r="AX474" s="128"/>
      <c r="AY474" s="128"/>
      <c r="AZ474" s="128"/>
      <c r="BA474" s="128"/>
      <c r="BB474" s="128"/>
      <c r="BC474" s="128"/>
      <c r="BD474" s="128"/>
      <c r="BE474" s="128"/>
      <c r="BF474" s="128"/>
      <c r="BG474" s="128"/>
      <c r="BH474" s="128"/>
      <c r="BI474" s="128"/>
      <c r="BJ474" s="128"/>
      <c r="BK474" s="128"/>
      <c r="BL474" s="128"/>
      <c r="BM474" s="128"/>
      <c r="BN474" s="128"/>
      <c r="BO474" s="128"/>
      <c r="BP474" s="128"/>
      <c r="BQ474" s="128"/>
      <c r="BR474" s="128"/>
      <c r="BS474" s="128"/>
      <c r="BT474" s="128"/>
      <c r="BU474" s="128"/>
      <c r="BV474" s="128"/>
      <c r="BW474" s="128"/>
      <c r="BX474" s="128"/>
      <c r="BY474" s="128"/>
      <c r="BZ474" s="128"/>
      <c r="CA474" s="128"/>
      <c r="CB474" s="128"/>
      <c r="CC474" s="128"/>
      <c r="CD474" s="128"/>
      <c r="CE474" s="128"/>
      <c r="CF474" s="128"/>
      <c r="CG474" s="128"/>
      <c r="CH474" s="128"/>
      <c r="CI474" s="128"/>
      <c r="CJ474" s="128"/>
      <c r="CK474" s="128"/>
      <c r="CL474" s="128"/>
      <c r="CM474" s="128"/>
      <c r="CN474" s="128"/>
    </row>
    <row r="475" spans="15:92">
      <c r="O475" s="128"/>
      <c r="P475" s="128"/>
      <c r="Q475" s="128"/>
      <c r="R475" s="128"/>
      <c r="S475" s="128"/>
      <c r="T475" s="128"/>
      <c r="U475" s="128"/>
      <c r="V475" s="128"/>
      <c r="W475" s="128"/>
      <c r="X475" s="128"/>
      <c r="Y475" s="128"/>
      <c r="Z475" s="128"/>
      <c r="AA475" s="128"/>
      <c r="AB475" s="128"/>
      <c r="AC475" s="128"/>
      <c r="AD475" s="128"/>
      <c r="AE475" s="128"/>
      <c r="AF475" s="128"/>
      <c r="AG475" s="128"/>
      <c r="AH475" s="128"/>
      <c r="AI475" s="128"/>
      <c r="AJ475" s="128"/>
      <c r="AK475" s="128"/>
      <c r="AL475" s="128"/>
      <c r="AM475" s="128"/>
      <c r="AN475" s="128"/>
      <c r="AO475" s="128"/>
      <c r="AP475" s="128"/>
      <c r="AQ475" s="128"/>
      <c r="AR475" s="128"/>
      <c r="AS475" s="128"/>
      <c r="AT475" s="128"/>
      <c r="AU475" s="128"/>
      <c r="AV475" s="128"/>
      <c r="AW475" s="128"/>
      <c r="AX475" s="128"/>
      <c r="AY475" s="128"/>
      <c r="AZ475" s="128"/>
      <c r="BA475" s="128"/>
      <c r="BB475" s="128"/>
      <c r="BC475" s="128"/>
      <c r="BD475" s="128"/>
      <c r="BE475" s="128"/>
      <c r="BF475" s="128"/>
      <c r="BG475" s="128"/>
      <c r="BH475" s="128"/>
      <c r="BI475" s="128"/>
      <c r="BJ475" s="128"/>
      <c r="BK475" s="128"/>
      <c r="BL475" s="128"/>
      <c r="BM475" s="128"/>
      <c r="BN475" s="128"/>
      <c r="BO475" s="128"/>
      <c r="BP475" s="128"/>
      <c r="BQ475" s="128"/>
      <c r="BR475" s="128"/>
      <c r="BS475" s="128"/>
      <c r="BT475" s="128"/>
      <c r="BU475" s="128"/>
      <c r="BV475" s="128"/>
      <c r="BW475" s="128"/>
      <c r="BX475" s="128"/>
      <c r="BY475" s="128"/>
      <c r="BZ475" s="128"/>
      <c r="CA475" s="128"/>
      <c r="CB475" s="128"/>
      <c r="CC475" s="128"/>
      <c r="CD475" s="128"/>
      <c r="CE475" s="128"/>
      <c r="CF475" s="128"/>
      <c r="CG475" s="128"/>
      <c r="CH475" s="128"/>
      <c r="CI475" s="128"/>
      <c r="CJ475" s="128"/>
      <c r="CK475" s="128"/>
      <c r="CL475" s="128"/>
      <c r="CM475" s="128"/>
      <c r="CN475" s="128"/>
    </row>
    <row r="476" spans="15:92">
      <c r="O476" s="128"/>
      <c r="P476" s="128"/>
      <c r="Q476" s="128"/>
      <c r="R476" s="128"/>
      <c r="S476" s="128"/>
      <c r="T476" s="128"/>
      <c r="U476" s="128"/>
      <c r="V476" s="128"/>
      <c r="W476" s="128"/>
      <c r="X476" s="128"/>
      <c r="Y476" s="128"/>
      <c r="Z476" s="128"/>
      <c r="AA476" s="128"/>
      <c r="AB476" s="128"/>
      <c r="AC476" s="128"/>
      <c r="AD476" s="128"/>
      <c r="AE476" s="128"/>
      <c r="AF476" s="128"/>
      <c r="AG476" s="128"/>
      <c r="AH476" s="128"/>
      <c r="AI476" s="128"/>
      <c r="AJ476" s="128"/>
      <c r="AK476" s="128"/>
      <c r="AL476" s="128"/>
      <c r="AM476" s="128"/>
      <c r="AN476" s="128"/>
      <c r="AO476" s="128"/>
      <c r="AP476" s="128"/>
      <c r="AQ476" s="128"/>
      <c r="AR476" s="128"/>
      <c r="AS476" s="128"/>
      <c r="AT476" s="128"/>
      <c r="AU476" s="128"/>
      <c r="AV476" s="128"/>
      <c r="AW476" s="128"/>
      <c r="AX476" s="128"/>
      <c r="AY476" s="128"/>
      <c r="AZ476" s="128"/>
      <c r="BA476" s="128"/>
      <c r="BB476" s="128"/>
      <c r="BC476" s="128"/>
      <c r="BD476" s="128"/>
      <c r="BE476" s="128"/>
      <c r="BF476" s="128"/>
      <c r="BG476" s="128"/>
      <c r="BH476" s="128"/>
      <c r="BI476" s="128"/>
      <c r="BJ476" s="128"/>
      <c r="BK476" s="128"/>
      <c r="BL476" s="128"/>
      <c r="BM476" s="128"/>
      <c r="BN476" s="128"/>
      <c r="BO476" s="128"/>
      <c r="BP476" s="128"/>
      <c r="BQ476" s="128"/>
      <c r="BR476" s="128"/>
      <c r="BS476" s="128"/>
      <c r="BT476" s="128"/>
      <c r="BU476" s="128"/>
      <c r="BV476" s="128"/>
      <c r="BW476" s="128"/>
      <c r="BX476" s="128"/>
      <c r="BY476" s="128"/>
      <c r="BZ476" s="128"/>
      <c r="CA476" s="128"/>
      <c r="CB476" s="128"/>
      <c r="CC476" s="128"/>
      <c r="CD476" s="128"/>
      <c r="CE476" s="128"/>
      <c r="CF476" s="128"/>
      <c r="CG476" s="128"/>
      <c r="CH476" s="128"/>
      <c r="CI476" s="128"/>
      <c r="CJ476" s="128"/>
      <c r="CK476" s="128"/>
      <c r="CL476" s="128"/>
      <c r="CM476" s="128"/>
      <c r="CN476" s="128"/>
    </row>
    <row r="477" spans="15:92"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  <c r="Y477" s="128"/>
      <c r="Z477" s="128"/>
      <c r="AA477" s="128"/>
      <c r="AB477" s="128"/>
      <c r="AC477" s="128"/>
      <c r="AD477" s="128"/>
      <c r="AE477" s="128"/>
      <c r="AF477" s="128"/>
      <c r="AG477" s="128"/>
      <c r="AH477" s="128"/>
      <c r="AI477" s="128"/>
      <c r="AJ477" s="128"/>
      <c r="AK477" s="128"/>
      <c r="AL477" s="128"/>
      <c r="AM477" s="128"/>
      <c r="AN477" s="128"/>
      <c r="AO477" s="128"/>
      <c r="AP477" s="128"/>
      <c r="AQ477" s="128"/>
      <c r="AR477" s="128"/>
      <c r="AS477" s="128"/>
      <c r="AT477" s="128"/>
      <c r="AU477" s="128"/>
      <c r="AV477" s="128"/>
      <c r="AW477" s="128"/>
      <c r="AX477" s="128"/>
      <c r="AY477" s="128"/>
      <c r="AZ477" s="128"/>
      <c r="BA477" s="128"/>
      <c r="BB477" s="128"/>
      <c r="BC477" s="128"/>
      <c r="BD477" s="128"/>
      <c r="BE477" s="128"/>
      <c r="BF477" s="128"/>
      <c r="BG477" s="128"/>
      <c r="BH477" s="128"/>
      <c r="BI477" s="128"/>
      <c r="BJ477" s="128"/>
      <c r="BK477" s="128"/>
      <c r="BL477" s="128"/>
      <c r="BM477" s="128"/>
      <c r="BN477" s="128"/>
      <c r="BO477" s="128"/>
      <c r="BP477" s="128"/>
      <c r="BQ477" s="128"/>
      <c r="BR477" s="128"/>
      <c r="BS477" s="128"/>
      <c r="BT477" s="128"/>
      <c r="BU477" s="128"/>
      <c r="BV477" s="128"/>
      <c r="BW477" s="128"/>
      <c r="BX477" s="128"/>
      <c r="BY477" s="128"/>
      <c r="BZ477" s="128"/>
      <c r="CA477" s="128"/>
      <c r="CB477" s="128"/>
      <c r="CC477" s="128"/>
      <c r="CD477" s="128"/>
      <c r="CE477" s="128"/>
      <c r="CF477" s="128"/>
      <c r="CG477" s="128"/>
      <c r="CH477" s="128"/>
      <c r="CI477" s="128"/>
      <c r="CJ477" s="128"/>
      <c r="CK477" s="128"/>
      <c r="CL477" s="128"/>
      <c r="CM477" s="128"/>
      <c r="CN477" s="128"/>
    </row>
    <row r="478" spans="15:92"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  <c r="Y478" s="128"/>
      <c r="Z478" s="128"/>
      <c r="AA478" s="128"/>
      <c r="AB478" s="128"/>
      <c r="AC478" s="128"/>
      <c r="AD478" s="128"/>
      <c r="AE478" s="128"/>
      <c r="AF478" s="128"/>
      <c r="AG478" s="128"/>
      <c r="AH478" s="128"/>
      <c r="AI478" s="128"/>
      <c r="AJ478" s="128"/>
      <c r="AK478" s="128"/>
      <c r="AL478" s="128"/>
      <c r="AM478" s="128"/>
      <c r="AN478" s="128"/>
      <c r="AO478" s="128"/>
      <c r="AP478" s="128"/>
      <c r="AQ478" s="128"/>
      <c r="AR478" s="128"/>
      <c r="AS478" s="128"/>
      <c r="AT478" s="128"/>
      <c r="AU478" s="128"/>
      <c r="AV478" s="128"/>
      <c r="AW478" s="128"/>
      <c r="AX478" s="128"/>
      <c r="AY478" s="128"/>
      <c r="AZ478" s="128"/>
      <c r="BA478" s="128"/>
      <c r="BB478" s="128"/>
      <c r="BC478" s="128"/>
      <c r="BD478" s="128"/>
      <c r="BE478" s="128"/>
      <c r="BF478" s="128"/>
      <c r="BG478" s="128"/>
      <c r="BH478" s="128"/>
      <c r="BI478" s="128"/>
      <c r="BJ478" s="128"/>
      <c r="BK478" s="128"/>
      <c r="BL478" s="128"/>
      <c r="BM478" s="128"/>
      <c r="BN478" s="128"/>
      <c r="BO478" s="128"/>
      <c r="BP478" s="128"/>
      <c r="BQ478" s="128"/>
      <c r="BR478" s="128"/>
      <c r="BS478" s="128"/>
      <c r="BT478" s="128"/>
      <c r="BU478" s="128"/>
      <c r="BV478" s="128"/>
      <c r="BW478" s="128"/>
      <c r="BX478" s="128"/>
      <c r="BY478" s="128"/>
      <c r="BZ478" s="128"/>
      <c r="CA478" s="128"/>
      <c r="CB478" s="128"/>
      <c r="CC478" s="128"/>
      <c r="CD478" s="128"/>
      <c r="CE478" s="128"/>
      <c r="CF478" s="128"/>
      <c r="CG478" s="128"/>
      <c r="CH478" s="128"/>
      <c r="CI478" s="128"/>
      <c r="CJ478" s="128"/>
      <c r="CK478" s="128"/>
      <c r="CL478" s="128"/>
      <c r="CM478" s="128"/>
      <c r="CN478" s="128"/>
    </row>
    <row r="479" spans="15:92">
      <c r="O479" s="128"/>
      <c r="P479" s="128"/>
      <c r="Q479" s="128"/>
      <c r="R479" s="128"/>
      <c r="S479" s="128"/>
      <c r="T479" s="128"/>
      <c r="U479" s="128"/>
      <c r="V479" s="128"/>
      <c r="W479" s="128"/>
      <c r="X479" s="128"/>
      <c r="Y479" s="128"/>
      <c r="Z479" s="128"/>
      <c r="AA479" s="128"/>
      <c r="AB479" s="128"/>
      <c r="AC479" s="128"/>
      <c r="AD479" s="128"/>
      <c r="AE479" s="128"/>
      <c r="AF479" s="128"/>
      <c r="AG479" s="128"/>
      <c r="AH479" s="128"/>
      <c r="AI479" s="128"/>
      <c r="AJ479" s="128"/>
      <c r="AK479" s="128"/>
      <c r="AL479" s="128"/>
      <c r="AM479" s="128"/>
      <c r="AN479" s="128"/>
      <c r="AO479" s="128"/>
      <c r="AP479" s="128"/>
      <c r="AQ479" s="128"/>
      <c r="AR479" s="128"/>
      <c r="AS479" s="128"/>
      <c r="AT479" s="128"/>
      <c r="AU479" s="128"/>
      <c r="AV479" s="128"/>
      <c r="AW479" s="128"/>
      <c r="AX479" s="128"/>
      <c r="AY479" s="128"/>
      <c r="AZ479" s="128"/>
      <c r="BA479" s="128"/>
      <c r="BB479" s="128"/>
      <c r="BC479" s="128"/>
      <c r="BD479" s="128"/>
      <c r="BE479" s="128"/>
      <c r="BF479" s="128"/>
      <c r="BG479" s="128"/>
      <c r="BH479" s="128"/>
      <c r="BI479" s="128"/>
      <c r="BJ479" s="128"/>
      <c r="BK479" s="128"/>
      <c r="BL479" s="128"/>
      <c r="BM479" s="128"/>
      <c r="BN479" s="128"/>
      <c r="BO479" s="128"/>
      <c r="BP479" s="128"/>
      <c r="BQ479" s="128"/>
      <c r="BR479" s="128"/>
      <c r="BS479" s="128"/>
      <c r="BT479" s="128"/>
      <c r="BU479" s="128"/>
      <c r="BV479" s="128"/>
      <c r="BW479" s="128"/>
      <c r="BX479" s="128"/>
      <c r="BY479" s="128"/>
      <c r="BZ479" s="128"/>
      <c r="CA479" s="128"/>
      <c r="CB479" s="128"/>
      <c r="CC479" s="128"/>
      <c r="CD479" s="128"/>
      <c r="CE479" s="128"/>
      <c r="CF479" s="128"/>
      <c r="CG479" s="128"/>
      <c r="CH479" s="128"/>
      <c r="CI479" s="128"/>
      <c r="CJ479" s="128"/>
      <c r="CK479" s="128"/>
      <c r="CL479" s="128"/>
      <c r="CM479" s="128"/>
      <c r="CN479" s="128"/>
    </row>
  </sheetData>
  <sheetProtection password="CA5F" sheet="1" objects="1" scenarios="1"/>
  <dataConsolidate/>
  <mergeCells count="30">
    <mergeCell ref="B55:M55"/>
    <mergeCell ref="B56:M56"/>
    <mergeCell ref="I58:J58"/>
    <mergeCell ref="I59:J59"/>
    <mergeCell ref="I60:J60"/>
    <mergeCell ref="I61:J61"/>
    <mergeCell ref="F9:M9"/>
    <mergeCell ref="F33:L33"/>
    <mergeCell ref="F10:M10"/>
    <mergeCell ref="J11:K11"/>
    <mergeCell ref="F12:M12"/>
    <mergeCell ref="B54:M54"/>
    <mergeCell ref="C14:E14"/>
    <mergeCell ref="M29:N52"/>
    <mergeCell ref="F32:L32"/>
    <mergeCell ref="F34:L34"/>
    <mergeCell ref="I35:K35"/>
    <mergeCell ref="C38:E38"/>
    <mergeCell ref="F38:H38"/>
    <mergeCell ref="C39:E39"/>
    <mergeCell ref="F39:H39"/>
    <mergeCell ref="F14:H14"/>
    <mergeCell ref="C15:E15"/>
    <mergeCell ref="F15:H15"/>
    <mergeCell ref="F31:L31"/>
    <mergeCell ref="E2:L2"/>
    <mergeCell ref="E3:L3"/>
    <mergeCell ref="E4:L4"/>
    <mergeCell ref="E5:K5"/>
    <mergeCell ref="F8:M8"/>
  </mergeCells>
  <conditionalFormatting sqref="K41:L53">
    <cfRule type="cellIs" dxfId="1" priority="1" operator="greaterThan">
      <formula>0.9</formula>
    </cfRule>
  </conditionalFormatting>
  <conditionalFormatting sqref="I17:I28">
    <cfRule type="cellIs" dxfId="0" priority="2" operator="greaterThan">
      <formula>0.9</formula>
    </cfRule>
  </conditionalFormatting>
  <hyperlinks>
    <hyperlink ref="I60" r:id="rId1" display="http://www.aquatherm.com.au/"/>
    <hyperlink ref="I61" r:id="rId2" display="mailto:aquatherm@aquatherm.com.au"/>
  </hyperlinks>
  <pageMargins left="0.75" right="0.75" top="1" bottom="1" header="0.5" footer="0.5"/>
  <pageSetup paperSize="9" orientation="portrait" verticalDpi="0" r:id="rId3"/>
  <headerFooter alignWithMargins="0">
    <oddHeader>&amp;A</oddHeader>
    <oddFooter>Pagina &amp;P</oddFooter>
  </headerFooter>
  <drawing r:id="rId4"/>
  <legacy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673538D9-36FC-4086-9BDD-C32A824CE208}">
            <x14:iconSet iconSet="3Symbols2" custom="1">
              <x14:cfvo type="percent">
                <xm:f>0</xm:f>
              </x14:cfvo>
              <x14:cfvo type="num" gte="0">
                <xm:f>0.9</xm:f>
              </x14:cfvo>
              <x14:cfvo type="num">
                <xm:f>2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I17:I28</xm:sqref>
        </x14:conditionalFormatting>
        <x14:conditionalFormatting xmlns:xm="http://schemas.microsoft.com/office/excel/2006/main">
          <x14:cfRule type="iconSet" priority="4" id="{CF18BEEF-A7A9-44FE-8707-A1DEB14061D9}">
            <x14:iconSet custom="1">
              <x14:cfvo type="percent">
                <xm:f>0</xm:f>
              </x14:cfvo>
              <x14:cfvo type="num" gte="0">
                <xm:f>0.9</xm:f>
              </x14:cfvo>
              <x14:cfvo type="num">
                <xm:f>2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K41:L53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694"/>
  <sheetViews>
    <sheetView workbookViewId="0">
      <selection activeCell="L14" sqref="L14"/>
    </sheetView>
  </sheetViews>
  <sheetFormatPr defaultRowHeight="12.75"/>
  <cols>
    <col min="1" max="1" width="7.28515625" bestFit="1" customWidth="1"/>
    <col min="2" max="2" width="11.5703125" customWidth="1"/>
    <col min="3" max="3" width="14.140625" bestFit="1" customWidth="1"/>
    <col min="4" max="4" width="11.42578125" bestFit="1" customWidth="1"/>
    <col min="6" max="6" width="11.28515625" bestFit="1" customWidth="1"/>
    <col min="7" max="7" width="14.140625" bestFit="1" customWidth="1"/>
    <col min="8" max="8" width="11.42578125" bestFit="1" customWidth="1"/>
    <col min="10" max="10" width="9.140625" style="128"/>
    <col min="11" max="11" width="9.28515625" style="128" bestFit="1" customWidth="1"/>
    <col min="12" max="12" width="10.140625" style="128" bestFit="1" customWidth="1"/>
    <col min="13" max="13" width="11.5703125" style="128" bestFit="1" customWidth="1"/>
    <col min="14" max="14" width="10.5703125" style="128" bestFit="1" customWidth="1"/>
    <col min="15" max="100" width="9.140625" style="128"/>
  </cols>
  <sheetData>
    <row r="1" spans="1:9" ht="15.75">
      <c r="A1" s="130"/>
      <c r="B1" s="279" t="s">
        <v>75</v>
      </c>
      <c r="C1" s="280"/>
      <c r="D1" s="280"/>
      <c r="E1" s="281"/>
      <c r="F1" s="279" t="s">
        <v>54</v>
      </c>
      <c r="G1" s="280"/>
      <c r="H1" s="280"/>
      <c r="I1" s="281"/>
    </row>
    <row r="2" spans="1:9">
      <c r="A2" s="131" t="s">
        <v>20</v>
      </c>
      <c r="B2" s="19" t="s">
        <v>17</v>
      </c>
      <c r="C2" s="19" t="s">
        <v>18</v>
      </c>
      <c r="D2" s="19" t="s">
        <v>19</v>
      </c>
      <c r="E2" s="19" t="s">
        <v>15</v>
      </c>
      <c r="F2" s="19" t="s">
        <v>17</v>
      </c>
      <c r="G2" s="19" t="s">
        <v>18</v>
      </c>
      <c r="H2" s="19" t="s">
        <v>19</v>
      </c>
      <c r="I2" s="19" t="s">
        <v>15</v>
      </c>
    </row>
    <row r="3" spans="1:9">
      <c r="A3" s="132" t="s">
        <v>4</v>
      </c>
      <c r="B3" s="19" t="s">
        <v>16</v>
      </c>
      <c r="C3" s="19" t="s">
        <v>16</v>
      </c>
      <c r="D3" s="19" t="s">
        <v>16</v>
      </c>
      <c r="E3" s="19" t="s">
        <v>16</v>
      </c>
      <c r="F3" s="19" t="s">
        <v>16</v>
      </c>
      <c r="G3" s="19" t="s">
        <v>16</v>
      </c>
      <c r="H3" s="19" t="s">
        <v>16</v>
      </c>
      <c r="I3" s="19" t="s">
        <v>16</v>
      </c>
    </row>
    <row r="4" spans="1:9">
      <c r="A4" s="119">
        <v>1</v>
      </c>
      <c r="B4" s="119">
        <v>2</v>
      </c>
      <c r="C4" s="133">
        <v>3</v>
      </c>
      <c r="D4" s="133">
        <v>4</v>
      </c>
      <c r="E4" s="133">
        <v>5</v>
      </c>
      <c r="F4" s="132">
        <v>6</v>
      </c>
      <c r="G4" s="18">
        <v>7</v>
      </c>
      <c r="H4" s="18">
        <v>8</v>
      </c>
      <c r="I4" s="129">
        <v>9</v>
      </c>
    </row>
    <row r="5" spans="1:9">
      <c r="A5" s="20">
        <v>15</v>
      </c>
      <c r="B5" s="20">
        <v>20</v>
      </c>
      <c r="C5" s="120">
        <v>1.9</v>
      </c>
      <c r="D5" s="121" t="s">
        <v>34</v>
      </c>
      <c r="E5" s="124">
        <f>B5-2*C5</f>
        <v>16.2</v>
      </c>
      <c r="F5" s="3">
        <v>19.100000000000001</v>
      </c>
      <c r="G5" s="120">
        <v>1</v>
      </c>
      <c r="H5" s="188" t="s">
        <v>55</v>
      </c>
      <c r="I5" s="185">
        <v>17.100000000000001</v>
      </c>
    </row>
    <row r="6" spans="1:9">
      <c r="A6" s="21">
        <v>20</v>
      </c>
      <c r="B6" s="21">
        <v>25</v>
      </c>
      <c r="C6" s="127">
        <v>2.2999999999999998</v>
      </c>
      <c r="D6" s="122" t="s">
        <v>35</v>
      </c>
      <c r="E6" s="125">
        <f t="shared" ref="E6:E16" si="0">B6-2*C6</f>
        <v>20.399999999999999</v>
      </c>
      <c r="F6" s="3">
        <v>25.4</v>
      </c>
      <c r="G6" s="3">
        <v>1.2</v>
      </c>
      <c r="H6" s="150" t="s">
        <v>56</v>
      </c>
      <c r="I6" s="186">
        <v>23</v>
      </c>
    </row>
    <row r="7" spans="1:9">
      <c r="A7" s="21">
        <v>25</v>
      </c>
      <c r="B7" s="21">
        <v>32</v>
      </c>
      <c r="C7" s="127">
        <v>2.9</v>
      </c>
      <c r="D7" s="4" t="s">
        <v>7</v>
      </c>
      <c r="E7" s="125">
        <f t="shared" si="0"/>
        <v>26.2</v>
      </c>
      <c r="F7" s="3">
        <v>31.8</v>
      </c>
      <c r="G7" s="3">
        <v>1.2</v>
      </c>
      <c r="H7" s="150" t="s">
        <v>57</v>
      </c>
      <c r="I7" s="186">
        <v>29.4</v>
      </c>
    </row>
    <row r="8" spans="1:9">
      <c r="A8" s="21">
        <v>32</v>
      </c>
      <c r="B8" s="21">
        <v>40</v>
      </c>
      <c r="C8" s="127">
        <v>3.7</v>
      </c>
      <c r="D8" s="4" t="s">
        <v>8</v>
      </c>
      <c r="E8" s="125">
        <f t="shared" si="0"/>
        <v>32.6</v>
      </c>
      <c r="F8" s="3">
        <v>38.1</v>
      </c>
      <c r="G8" s="3">
        <v>1.2</v>
      </c>
      <c r="H8" s="150" t="s">
        <v>58</v>
      </c>
      <c r="I8" s="186">
        <v>35.700000000000003</v>
      </c>
    </row>
    <row r="9" spans="1:9">
      <c r="A9" s="21">
        <v>40</v>
      </c>
      <c r="B9" s="21">
        <v>50</v>
      </c>
      <c r="C9" s="127">
        <v>4.5999999999999996</v>
      </c>
      <c r="D9" s="4" t="s">
        <v>9</v>
      </c>
      <c r="E9" s="125">
        <f t="shared" si="0"/>
        <v>40.799999999999997</v>
      </c>
      <c r="F9" s="3">
        <v>50.8</v>
      </c>
      <c r="G9" s="3">
        <v>1.2</v>
      </c>
      <c r="H9" s="150" t="s">
        <v>59</v>
      </c>
      <c r="I9" s="186">
        <v>48.4</v>
      </c>
    </row>
    <row r="10" spans="1:9">
      <c r="A10" s="21">
        <v>50</v>
      </c>
      <c r="B10" s="21">
        <v>63</v>
      </c>
      <c r="C10" s="127">
        <v>5.8</v>
      </c>
      <c r="D10" s="4" t="s">
        <v>10</v>
      </c>
      <c r="E10" s="125">
        <f t="shared" si="0"/>
        <v>51.4</v>
      </c>
      <c r="F10" s="3">
        <v>63.5</v>
      </c>
      <c r="G10" s="3">
        <v>1.2</v>
      </c>
      <c r="H10" s="150" t="s">
        <v>60</v>
      </c>
      <c r="I10" s="186">
        <v>61.1</v>
      </c>
    </row>
    <row r="11" spans="1:9">
      <c r="A11" s="21">
        <v>65</v>
      </c>
      <c r="B11" s="21">
        <v>75</v>
      </c>
      <c r="C11" s="127">
        <v>6.8</v>
      </c>
      <c r="D11" s="122" t="s">
        <v>36</v>
      </c>
      <c r="E11" s="125">
        <f t="shared" si="0"/>
        <v>61.4</v>
      </c>
      <c r="F11" s="3">
        <v>76.2</v>
      </c>
      <c r="G11" s="3">
        <v>1.6</v>
      </c>
      <c r="H11" s="150" t="s">
        <v>61</v>
      </c>
      <c r="I11" s="186">
        <v>73</v>
      </c>
    </row>
    <row r="12" spans="1:9">
      <c r="A12" s="21">
        <v>80</v>
      </c>
      <c r="B12" s="21">
        <v>90</v>
      </c>
      <c r="C12" s="127">
        <v>8.1999999999999993</v>
      </c>
      <c r="D12" s="4" t="s">
        <v>11</v>
      </c>
      <c r="E12" s="125">
        <f t="shared" si="0"/>
        <v>73.599999999999994</v>
      </c>
      <c r="F12" s="3">
        <v>88.9</v>
      </c>
      <c r="G12" s="3">
        <v>1.6</v>
      </c>
      <c r="H12" s="150" t="s">
        <v>62</v>
      </c>
      <c r="I12" s="186">
        <v>85.7</v>
      </c>
    </row>
    <row r="13" spans="1:9">
      <c r="A13" s="21">
        <v>100</v>
      </c>
      <c r="B13" s="21">
        <v>110</v>
      </c>
      <c r="C13" s="127">
        <v>10</v>
      </c>
      <c r="D13" s="122" t="s">
        <v>37</v>
      </c>
      <c r="E13" s="125">
        <f t="shared" si="0"/>
        <v>90</v>
      </c>
      <c r="F13" s="3">
        <v>101.6</v>
      </c>
      <c r="G13" s="3">
        <v>1.6</v>
      </c>
      <c r="H13" s="150" t="s">
        <v>63</v>
      </c>
      <c r="I13" s="186">
        <v>98.4</v>
      </c>
    </row>
    <row r="14" spans="1:9">
      <c r="A14" s="21">
        <v>125</v>
      </c>
      <c r="B14" s="21">
        <v>125</v>
      </c>
      <c r="C14" s="127">
        <v>11.4</v>
      </c>
      <c r="D14" s="4" t="s">
        <v>12</v>
      </c>
      <c r="E14" s="125">
        <f t="shared" si="0"/>
        <v>102.2</v>
      </c>
      <c r="F14" s="3">
        <v>127</v>
      </c>
      <c r="G14" s="3">
        <v>1.6</v>
      </c>
      <c r="H14" s="150" t="s">
        <v>64</v>
      </c>
      <c r="I14" s="186">
        <v>123.8</v>
      </c>
    </row>
    <row r="15" spans="1:9">
      <c r="A15" s="21">
        <v>150</v>
      </c>
      <c r="B15" s="21">
        <v>160</v>
      </c>
      <c r="C15" s="127">
        <v>14.6</v>
      </c>
      <c r="D15" s="4" t="s">
        <v>13</v>
      </c>
      <c r="E15" s="125">
        <f t="shared" si="0"/>
        <v>130.80000000000001</v>
      </c>
      <c r="F15" s="3">
        <v>152.4</v>
      </c>
      <c r="G15" s="3">
        <v>2</v>
      </c>
      <c r="H15" s="150" t="s">
        <v>65</v>
      </c>
      <c r="I15" s="186">
        <v>148.4</v>
      </c>
    </row>
    <row r="16" spans="1:9">
      <c r="A16" s="23">
        <v>200</v>
      </c>
      <c r="B16" s="23">
        <v>200</v>
      </c>
      <c r="C16" s="118">
        <v>18.2</v>
      </c>
      <c r="D16" s="22" t="s">
        <v>14</v>
      </c>
      <c r="E16" s="126">
        <f t="shared" si="0"/>
        <v>163.6</v>
      </c>
      <c r="F16" s="118">
        <v>203.2</v>
      </c>
      <c r="G16" s="118">
        <v>2</v>
      </c>
      <c r="H16" s="189" t="s">
        <v>66</v>
      </c>
      <c r="I16" s="187">
        <v>199.2</v>
      </c>
    </row>
    <row r="17" spans="1:9">
      <c r="B17" s="134"/>
      <c r="C17" s="135"/>
      <c r="D17" s="135"/>
      <c r="E17" s="135"/>
      <c r="F17" s="128"/>
      <c r="G17" s="128"/>
      <c r="H17" s="128"/>
      <c r="I17" s="128"/>
    </row>
    <row r="18" spans="1:9" ht="15.75">
      <c r="A18" s="130"/>
      <c r="B18" s="279" t="s">
        <v>76</v>
      </c>
      <c r="C18" s="280"/>
      <c r="D18" s="280"/>
      <c r="E18" s="281"/>
      <c r="F18" s="279" t="s">
        <v>54</v>
      </c>
      <c r="G18" s="280"/>
      <c r="H18" s="280"/>
      <c r="I18" s="281"/>
    </row>
    <row r="19" spans="1:9">
      <c r="A19" s="131" t="s">
        <v>20</v>
      </c>
      <c r="B19" s="19" t="s">
        <v>17</v>
      </c>
      <c r="C19" s="19" t="s">
        <v>18</v>
      </c>
      <c r="D19" s="19" t="s">
        <v>19</v>
      </c>
      <c r="E19" s="19" t="s">
        <v>15</v>
      </c>
      <c r="F19" s="19" t="s">
        <v>17</v>
      </c>
      <c r="G19" s="19" t="s">
        <v>18</v>
      </c>
      <c r="H19" s="19" t="s">
        <v>19</v>
      </c>
      <c r="I19" s="19" t="s">
        <v>15</v>
      </c>
    </row>
    <row r="20" spans="1:9">
      <c r="A20" s="132" t="s">
        <v>4</v>
      </c>
      <c r="B20" s="19" t="s">
        <v>16</v>
      </c>
      <c r="C20" s="19" t="s">
        <v>16</v>
      </c>
      <c r="D20" s="19" t="s">
        <v>16</v>
      </c>
      <c r="E20" s="19" t="s">
        <v>16</v>
      </c>
      <c r="F20" s="19" t="s">
        <v>16</v>
      </c>
      <c r="G20" s="19" t="s">
        <v>16</v>
      </c>
      <c r="H20" s="19" t="s">
        <v>16</v>
      </c>
      <c r="I20" s="19" t="s">
        <v>16</v>
      </c>
    </row>
    <row r="21" spans="1:9">
      <c r="A21" s="18">
        <v>1</v>
      </c>
      <c r="B21" s="119">
        <v>2</v>
      </c>
      <c r="C21" s="133">
        <v>3</v>
      </c>
      <c r="D21" s="133">
        <v>4</v>
      </c>
      <c r="E21" s="133">
        <v>5</v>
      </c>
      <c r="F21" s="132">
        <v>6</v>
      </c>
      <c r="G21" s="18">
        <v>7</v>
      </c>
      <c r="H21" s="18">
        <v>8</v>
      </c>
      <c r="I21" s="129">
        <v>9</v>
      </c>
    </row>
    <row r="22" spans="1:9">
      <c r="A22" s="20">
        <v>15</v>
      </c>
      <c r="B22" s="20">
        <v>20</v>
      </c>
      <c r="C22" s="120">
        <v>2.8</v>
      </c>
      <c r="D22" s="121" t="s">
        <v>5</v>
      </c>
      <c r="E22" s="124">
        <f>B22-2*C22</f>
        <v>14.4</v>
      </c>
      <c r="F22" s="3">
        <v>19.100000000000001</v>
      </c>
      <c r="G22" s="120">
        <v>1</v>
      </c>
      <c r="H22" s="188" t="s">
        <v>55</v>
      </c>
      <c r="I22" s="185">
        <v>17.100000000000001</v>
      </c>
    </row>
    <row r="23" spans="1:9">
      <c r="A23" s="21">
        <v>20</v>
      </c>
      <c r="B23" s="21">
        <v>25</v>
      </c>
      <c r="C23" s="127">
        <v>3.5</v>
      </c>
      <c r="D23" s="122" t="s">
        <v>6</v>
      </c>
      <c r="E23" s="125">
        <f t="shared" ref="E23:E33" si="1">B23-2*C23</f>
        <v>18</v>
      </c>
      <c r="F23" s="3">
        <v>25.4</v>
      </c>
      <c r="G23" s="3">
        <v>1.2</v>
      </c>
      <c r="H23" s="150" t="s">
        <v>56</v>
      </c>
      <c r="I23" s="186">
        <v>23</v>
      </c>
    </row>
    <row r="24" spans="1:9">
      <c r="A24" s="21">
        <v>25</v>
      </c>
      <c r="B24" s="21">
        <v>32</v>
      </c>
      <c r="C24" s="127">
        <v>4.4000000000000004</v>
      </c>
      <c r="D24" s="122" t="s">
        <v>38</v>
      </c>
      <c r="E24" s="125">
        <f t="shared" si="1"/>
        <v>23.2</v>
      </c>
      <c r="F24" s="3">
        <v>31.8</v>
      </c>
      <c r="G24" s="3">
        <v>1.2</v>
      </c>
      <c r="H24" s="150" t="s">
        <v>57</v>
      </c>
      <c r="I24" s="186">
        <v>29.4</v>
      </c>
    </row>
    <row r="25" spans="1:9">
      <c r="A25" s="21">
        <v>32</v>
      </c>
      <c r="B25" s="21">
        <v>40</v>
      </c>
      <c r="C25" s="127">
        <v>5.5</v>
      </c>
      <c r="D25" s="122" t="s">
        <v>39</v>
      </c>
      <c r="E25" s="125">
        <f t="shared" si="1"/>
        <v>29</v>
      </c>
      <c r="F25" s="3">
        <v>38.1</v>
      </c>
      <c r="G25" s="3">
        <v>1.2</v>
      </c>
      <c r="H25" s="150" t="s">
        <v>58</v>
      </c>
      <c r="I25" s="186">
        <v>35.700000000000003</v>
      </c>
    </row>
    <row r="26" spans="1:9">
      <c r="A26" s="21">
        <v>40</v>
      </c>
      <c r="B26" s="21">
        <v>50</v>
      </c>
      <c r="C26" s="127">
        <v>6.9</v>
      </c>
      <c r="D26" s="122" t="s">
        <v>40</v>
      </c>
      <c r="E26" s="125">
        <f t="shared" si="1"/>
        <v>36.200000000000003</v>
      </c>
      <c r="F26" s="3">
        <v>50.8</v>
      </c>
      <c r="G26" s="3">
        <v>1.2</v>
      </c>
      <c r="H26" s="150" t="s">
        <v>59</v>
      </c>
      <c r="I26" s="186">
        <v>48.4</v>
      </c>
    </row>
    <row r="27" spans="1:9">
      <c r="A27" s="21">
        <v>50</v>
      </c>
      <c r="B27" s="21">
        <v>63</v>
      </c>
      <c r="C27" s="127">
        <v>8.6</v>
      </c>
      <c r="D27" s="122" t="s">
        <v>41</v>
      </c>
      <c r="E27" s="125">
        <f t="shared" si="1"/>
        <v>45.8</v>
      </c>
      <c r="F27" s="3">
        <v>63.5</v>
      </c>
      <c r="G27" s="3">
        <v>1.2</v>
      </c>
      <c r="H27" s="150" t="s">
        <v>60</v>
      </c>
      <c r="I27" s="186">
        <v>61.1</v>
      </c>
    </row>
    <row r="28" spans="1:9">
      <c r="A28" s="21">
        <v>65</v>
      </c>
      <c r="B28" s="21">
        <v>75</v>
      </c>
      <c r="C28" s="127">
        <v>10.3</v>
      </c>
      <c r="D28" s="122" t="s">
        <v>42</v>
      </c>
      <c r="E28" s="125">
        <f t="shared" si="1"/>
        <v>54.4</v>
      </c>
      <c r="F28" s="3">
        <v>76.2</v>
      </c>
      <c r="G28" s="3">
        <v>1.6</v>
      </c>
      <c r="H28" s="150" t="s">
        <v>61</v>
      </c>
      <c r="I28" s="186">
        <v>73</v>
      </c>
    </row>
    <row r="29" spans="1:9">
      <c r="A29" s="21">
        <v>80</v>
      </c>
      <c r="B29" s="21">
        <v>90</v>
      </c>
      <c r="C29" s="127">
        <v>12.3</v>
      </c>
      <c r="D29" s="122" t="s">
        <v>43</v>
      </c>
      <c r="E29" s="125">
        <f t="shared" si="1"/>
        <v>65.400000000000006</v>
      </c>
      <c r="F29" s="3">
        <v>88.9</v>
      </c>
      <c r="G29" s="3">
        <v>1.6</v>
      </c>
      <c r="H29" s="150" t="s">
        <v>62</v>
      </c>
      <c r="I29" s="186">
        <v>85.7</v>
      </c>
    </row>
    <row r="30" spans="1:9">
      <c r="A30" s="21">
        <v>100</v>
      </c>
      <c r="B30" s="21">
        <v>110</v>
      </c>
      <c r="C30" s="127">
        <v>15.1</v>
      </c>
      <c r="D30" s="122" t="s">
        <v>44</v>
      </c>
      <c r="E30" s="125">
        <f t="shared" si="1"/>
        <v>79.8</v>
      </c>
      <c r="F30" s="3">
        <v>101.6</v>
      </c>
      <c r="G30" s="3">
        <v>1.6</v>
      </c>
      <c r="H30" s="150" t="s">
        <v>63</v>
      </c>
      <c r="I30" s="186">
        <v>98.4</v>
      </c>
    </row>
    <row r="31" spans="1:9">
      <c r="A31" s="21">
        <v>125</v>
      </c>
      <c r="B31" s="21">
        <v>125</v>
      </c>
      <c r="C31" s="127">
        <v>17.100000000000001</v>
      </c>
      <c r="D31" s="122" t="s">
        <v>45</v>
      </c>
      <c r="E31" s="125">
        <f t="shared" si="1"/>
        <v>90.8</v>
      </c>
      <c r="F31" s="3">
        <v>127</v>
      </c>
      <c r="G31" s="3">
        <v>1.6</v>
      </c>
      <c r="H31" s="150" t="s">
        <v>64</v>
      </c>
      <c r="I31" s="186">
        <v>123.8</v>
      </c>
    </row>
    <row r="32" spans="1:9">
      <c r="A32" s="21">
        <v>150</v>
      </c>
      <c r="B32" s="21">
        <v>160</v>
      </c>
      <c r="C32" s="127">
        <v>21.9</v>
      </c>
      <c r="D32" s="122" t="s">
        <v>46</v>
      </c>
      <c r="E32" s="125">
        <f t="shared" si="1"/>
        <v>116.2</v>
      </c>
      <c r="F32" s="3">
        <v>152.4</v>
      </c>
      <c r="G32" s="3">
        <v>2</v>
      </c>
      <c r="H32" s="150" t="s">
        <v>65</v>
      </c>
      <c r="I32" s="186">
        <v>148.4</v>
      </c>
    </row>
    <row r="33" spans="1:9">
      <c r="A33" s="23">
        <v>200</v>
      </c>
      <c r="B33" s="23">
        <v>200</v>
      </c>
      <c r="C33" s="118">
        <v>27.4</v>
      </c>
      <c r="D33" s="123" t="s">
        <v>47</v>
      </c>
      <c r="E33" s="126">
        <f t="shared" si="1"/>
        <v>145.19999999999999</v>
      </c>
      <c r="F33" s="118">
        <v>203.2</v>
      </c>
      <c r="G33" s="118">
        <v>2</v>
      </c>
      <c r="H33" s="189" t="s">
        <v>66</v>
      </c>
      <c r="I33" s="187">
        <v>199.2</v>
      </c>
    </row>
    <row r="34" spans="1:9" s="128" customFormat="1"/>
    <row r="35" spans="1:9" s="128" customFormat="1"/>
    <row r="36" spans="1:9" s="128" customFormat="1"/>
    <row r="37" spans="1:9" s="128" customFormat="1"/>
    <row r="38" spans="1:9" s="128" customFormat="1"/>
    <row r="39" spans="1:9" s="128" customFormat="1"/>
    <row r="40" spans="1:9" s="128" customFormat="1"/>
    <row r="41" spans="1:9" s="128" customFormat="1"/>
    <row r="42" spans="1:9" s="128" customFormat="1"/>
    <row r="43" spans="1:9" s="128" customFormat="1"/>
    <row r="44" spans="1:9" s="128" customFormat="1"/>
    <row r="45" spans="1:9" s="128" customFormat="1"/>
    <row r="46" spans="1:9" s="128" customFormat="1"/>
    <row r="47" spans="1:9" s="128" customFormat="1"/>
    <row r="48" spans="1:9" s="128" customFormat="1"/>
    <row r="49" s="128" customFormat="1"/>
    <row r="50" s="128" customFormat="1"/>
    <row r="51" s="128" customFormat="1"/>
    <row r="52" s="128" customFormat="1"/>
    <row r="53" s="128" customFormat="1"/>
    <row r="54" s="128" customFormat="1"/>
    <row r="55" s="128" customFormat="1"/>
    <row r="56" s="128" customFormat="1"/>
    <row r="57" s="128" customFormat="1"/>
    <row r="58" s="128" customFormat="1"/>
    <row r="59" s="128" customFormat="1"/>
    <row r="60" s="128" customFormat="1"/>
    <row r="61" s="128" customFormat="1"/>
    <row r="62" s="128" customFormat="1"/>
    <row r="63" s="128" customFormat="1"/>
    <row r="64" s="128" customFormat="1"/>
    <row r="65" s="128" customFormat="1"/>
    <row r="66" s="128" customFormat="1"/>
    <row r="67" s="128" customFormat="1"/>
    <row r="68" s="128" customFormat="1"/>
    <row r="69" s="128" customFormat="1"/>
    <row r="70" s="128" customFormat="1"/>
    <row r="71" s="128" customFormat="1"/>
    <row r="72" s="128" customFormat="1"/>
    <row r="73" s="128" customFormat="1"/>
    <row r="74" s="128" customFormat="1"/>
    <row r="75" s="128" customFormat="1"/>
    <row r="76" s="128" customFormat="1"/>
    <row r="77" s="128" customFormat="1"/>
    <row r="78" s="128" customFormat="1"/>
    <row r="79" s="128" customFormat="1"/>
    <row r="80" s="128" customFormat="1"/>
    <row r="81" s="128" customFormat="1"/>
    <row r="82" s="128" customFormat="1"/>
    <row r="83" s="128" customFormat="1"/>
    <row r="84" s="128" customFormat="1"/>
    <row r="85" s="128" customFormat="1"/>
    <row r="86" s="128" customFormat="1"/>
    <row r="87" s="128" customFormat="1"/>
    <row r="88" s="128" customFormat="1"/>
    <row r="89" s="128" customFormat="1"/>
    <row r="90" s="128" customFormat="1"/>
    <row r="91" s="128" customFormat="1"/>
    <row r="92" s="128" customFormat="1"/>
    <row r="93" s="128" customFormat="1"/>
    <row r="94" s="128" customFormat="1"/>
    <row r="95" s="128" customFormat="1"/>
    <row r="96" s="128" customFormat="1"/>
    <row r="97" s="128" customFormat="1"/>
    <row r="98" s="128" customFormat="1"/>
    <row r="99" s="128" customFormat="1"/>
    <row r="100" s="128" customFormat="1"/>
    <row r="101" s="128" customFormat="1"/>
    <row r="102" s="128" customFormat="1"/>
    <row r="103" s="128" customFormat="1"/>
    <row r="104" s="128" customFormat="1"/>
    <row r="105" s="128" customFormat="1"/>
    <row r="106" s="128" customFormat="1"/>
    <row r="107" s="128" customFormat="1"/>
    <row r="108" s="128" customFormat="1"/>
    <row r="109" s="128" customFormat="1"/>
    <row r="110" s="128" customFormat="1"/>
    <row r="111" s="128" customFormat="1"/>
    <row r="112" s="128" customFormat="1"/>
    <row r="113" s="128" customFormat="1"/>
    <row r="114" s="128" customFormat="1"/>
    <row r="115" s="128" customFormat="1"/>
    <row r="116" s="128" customFormat="1"/>
    <row r="117" s="128" customFormat="1"/>
    <row r="118" s="128" customFormat="1"/>
    <row r="119" s="128" customFormat="1"/>
    <row r="120" s="128" customFormat="1"/>
    <row r="121" s="128" customFormat="1"/>
    <row r="122" s="128" customFormat="1"/>
    <row r="123" s="128" customFormat="1"/>
    <row r="124" s="128" customFormat="1"/>
    <row r="125" s="128" customFormat="1"/>
    <row r="126" s="128" customFormat="1"/>
    <row r="127" s="128" customFormat="1"/>
    <row r="128" s="128" customFormat="1"/>
    <row r="129" s="128" customFormat="1"/>
    <row r="130" s="128" customFormat="1"/>
    <row r="131" s="128" customFormat="1"/>
    <row r="132" s="128" customFormat="1"/>
    <row r="133" s="128" customFormat="1"/>
    <row r="134" s="128" customFormat="1"/>
    <row r="135" s="128" customFormat="1"/>
    <row r="136" s="128" customFormat="1"/>
    <row r="137" s="128" customFormat="1"/>
    <row r="138" s="128" customFormat="1"/>
    <row r="139" s="128" customFormat="1"/>
    <row r="140" s="128" customFormat="1"/>
    <row r="141" s="128" customFormat="1"/>
    <row r="142" s="128" customFormat="1"/>
    <row r="143" s="128" customFormat="1"/>
    <row r="144" s="128" customFormat="1"/>
    <row r="145" s="128" customFormat="1"/>
    <row r="146" s="128" customFormat="1"/>
    <row r="147" s="128" customFormat="1"/>
    <row r="148" s="128" customFormat="1"/>
    <row r="149" s="128" customFormat="1"/>
    <row r="150" s="128" customFormat="1"/>
    <row r="151" s="128" customFormat="1"/>
    <row r="152" s="128" customFormat="1"/>
    <row r="153" s="128" customFormat="1"/>
    <row r="154" s="128" customFormat="1"/>
    <row r="155" s="128" customFormat="1"/>
    <row r="156" s="128" customFormat="1"/>
    <row r="157" s="128" customFormat="1"/>
    <row r="158" s="128" customFormat="1"/>
    <row r="159" s="128" customFormat="1"/>
    <row r="160" s="128" customFormat="1"/>
    <row r="161" s="128" customFormat="1"/>
    <row r="162" s="128" customFormat="1"/>
    <row r="163" s="128" customFormat="1"/>
    <row r="164" s="128" customFormat="1"/>
    <row r="165" s="128" customFormat="1"/>
    <row r="166" s="128" customFormat="1"/>
    <row r="167" s="128" customFormat="1"/>
    <row r="168" s="128" customFormat="1"/>
    <row r="169" s="128" customFormat="1"/>
    <row r="170" s="128" customFormat="1"/>
    <row r="171" s="128" customFormat="1"/>
    <row r="172" s="128" customFormat="1"/>
    <row r="173" s="128" customFormat="1"/>
    <row r="174" s="128" customFormat="1"/>
    <row r="175" s="128" customFormat="1"/>
    <row r="176" s="128" customFormat="1"/>
    <row r="177" s="128" customFormat="1"/>
    <row r="178" s="128" customFormat="1"/>
    <row r="179" s="128" customFormat="1"/>
    <row r="180" s="128" customFormat="1"/>
    <row r="181" s="128" customFormat="1"/>
    <row r="182" s="128" customFormat="1"/>
    <row r="183" s="128" customFormat="1"/>
    <row r="184" s="128" customFormat="1"/>
    <row r="185" s="128" customFormat="1"/>
    <row r="186" s="128" customFormat="1"/>
    <row r="187" s="128" customFormat="1"/>
    <row r="188" s="128" customFormat="1"/>
    <row r="189" s="128" customFormat="1"/>
    <row r="190" s="128" customFormat="1"/>
    <row r="191" s="128" customFormat="1"/>
    <row r="192" s="128" customFormat="1"/>
    <row r="193" s="128" customFormat="1"/>
    <row r="194" s="128" customFormat="1"/>
    <row r="195" s="128" customFormat="1"/>
    <row r="196" s="128" customFormat="1"/>
    <row r="197" s="128" customFormat="1"/>
    <row r="198" s="128" customFormat="1"/>
    <row r="199" s="128" customFormat="1"/>
    <row r="200" s="128" customFormat="1"/>
    <row r="201" s="128" customFormat="1"/>
    <row r="202" s="128" customFormat="1"/>
    <row r="203" s="128" customFormat="1"/>
    <row r="204" s="128" customFormat="1"/>
    <row r="205" s="128" customFormat="1"/>
    <row r="206" s="128" customFormat="1"/>
    <row r="207" s="128" customFormat="1"/>
    <row r="208" s="128" customFormat="1"/>
    <row r="209" s="128" customFormat="1"/>
    <row r="210" s="128" customFormat="1"/>
    <row r="211" s="128" customFormat="1"/>
    <row r="212" s="128" customFormat="1"/>
    <row r="213" s="128" customFormat="1"/>
    <row r="214" s="128" customFormat="1"/>
    <row r="215" s="128" customFormat="1"/>
    <row r="216" s="128" customFormat="1"/>
    <row r="217" s="128" customFormat="1"/>
    <row r="218" s="128" customFormat="1"/>
    <row r="219" s="128" customFormat="1"/>
    <row r="220" s="128" customFormat="1"/>
    <row r="221" s="128" customFormat="1"/>
    <row r="222" s="128" customFormat="1"/>
    <row r="223" s="128" customFormat="1"/>
    <row r="224" s="128" customFormat="1"/>
    <row r="225" s="128" customFormat="1"/>
    <row r="226" s="128" customFormat="1"/>
    <row r="227" s="128" customFormat="1"/>
    <row r="228" s="128" customFormat="1"/>
    <row r="229" s="128" customFormat="1"/>
    <row r="230" s="128" customFormat="1"/>
    <row r="231" s="128" customFormat="1"/>
    <row r="232" s="128" customFormat="1"/>
    <row r="233" s="128" customFormat="1"/>
    <row r="234" s="128" customFormat="1"/>
    <row r="235" s="128" customFormat="1"/>
    <row r="236" s="128" customFormat="1"/>
    <row r="237" s="128" customFormat="1"/>
    <row r="238" s="128" customFormat="1"/>
    <row r="239" s="128" customFormat="1"/>
    <row r="240" s="128" customFormat="1"/>
    <row r="241" s="128" customFormat="1"/>
    <row r="242" s="128" customFormat="1"/>
    <row r="243" s="128" customFormat="1"/>
    <row r="244" s="128" customFormat="1"/>
    <row r="245" s="128" customFormat="1"/>
    <row r="246" s="128" customFormat="1"/>
    <row r="247" s="128" customFormat="1"/>
    <row r="248" s="128" customFormat="1"/>
    <row r="249" s="128" customFormat="1"/>
    <row r="250" s="128" customFormat="1"/>
    <row r="251" s="128" customFormat="1"/>
    <row r="252" s="128" customFormat="1"/>
    <row r="253" s="128" customFormat="1"/>
    <row r="254" s="128" customFormat="1"/>
    <row r="255" s="128" customFormat="1"/>
    <row r="256" s="128" customFormat="1"/>
    <row r="257" s="128" customFormat="1"/>
    <row r="258" s="128" customFormat="1"/>
    <row r="259" s="128" customFormat="1"/>
    <row r="260" s="128" customFormat="1"/>
    <row r="261" s="128" customFormat="1"/>
    <row r="262" s="128" customFormat="1"/>
    <row r="263" s="128" customFormat="1"/>
    <row r="264" s="128" customFormat="1"/>
    <row r="265" s="128" customFormat="1"/>
    <row r="266" s="128" customFormat="1"/>
    <row r="267" s="128" customFormat="1"/>
    <row r="268" s="128" customFormat="1"/>
    <row r="269" s="128" customFormat="1"/>
    <row r="270" s="128" customFormat="1"/>
    <row r="271" s="128" customFormat="1"/>
    <row r="272" s="128" customFormat="1"/>
    <row r="273" s="128" customFormat="1"/>
    <row r="274" s="128" customFormat="1"/>
    <row r="275" s="128" customFormat="1"/>
    <row r="276" s="128" customFormat="1"/>
    <row r="277" s="128" customFormat="1"/>
    <row r="278" s="128" customFormat="1"/>
    <row r="279" s="128" customFormat="1"/>
    <row r="280" s="128" customFormat="1"/>
    <row r="281" s="128" customFormat="1"/>
    <row r="282" s="128" customFormat="1"/>
    <row r="283" s="128" customFormat="1"/>
    <row r="284" s="128" customFormat="1"/>
    <row r="285" s="128" customFormat="1"/>
    <row r="286" s="128" customFormat="1"/>
    <row r="287" s="128" customFormat="1"/>
    <row r="288" s="128" customFormat="1"/>
    <row r="289" s="128" customFormat="1"/>
    <row r="290" s="128" customFormat="1"/>
    <row r="291" s="128" customFormat="1"/>
    <row r="292" s="128" customFormat="1"/>
    <row r="293" s="128" customFormat="1"/>
    <row r="294" s="128" customFormat="1"/>
    <row r="295" s="128" customFormat="1"/>
    <row r="296" s="128" customFormat="1"/>
    <row r="297" s="128" customFormat="1"/>
    <row r="298" s="128" customFormat="1"/>
    <row r="299" s="128" customFormat="1"/>
    <row r="300" s="128" customFormat="1"/>
    <row r="301" s="128" customFormat="1"/>
    <row r="302" s="128" customFormat="1"/>
    <row r="303" s="128" customFormat="1"/>
    <row r="304" s="128" customFormat="1"/>
    <row r="305" s="128" customFormat="1"/>
    <row r="306" s="128" customFormat="1"/>
    <row r="307" s="128" customFormat="1"/>
    <row r="308" s="128" customFormat="1"/>
    <row r="309" s="128" customFormat="1"/>
    <row r="310" s="128" customFormat="1"/>
    <row r="311" s="128" customFormat="1"/>
    <row r="312" s="128" customFormat="1"/>
    <row r="313" s="128" customFormat="1"/>
    <row r="314" s="128" customFormat="1"/>
    <row r="315" s="128" customFormat="1"/>
    <row r="316" s="128" customFormat="1"/>
    <row r="317" s="128" customFormat="1"/>
    <row r="318" s="128" customFormat="1"/>
    <row r="319" s="128" customFormat="1"/>
    <row r="320" s="128" customFormat="1"/>
    <row r="321" s="128" customFormat="1"/>
    <row r="322" s="128" customFormat="1"/>
    <row r="323" s="128" customFormat="1"/>
    <row r="324" s="128" customFormat="1"/>
    <row r="325" s="128" customFormat="1"/>
    <row r="326" s="128" customFormat="1"/>
    <row r="327" s="128" customFormat="1"/>
    <row r="328" s="128" customFormat="1"/>
    <row r="329" s="128" customFormat="1"/>
    <row r="330" s="128" customFormat="1"/>
    <row r="331" s="128" customFormat="1"/>
    <row r="332" s="128" customFormat="1"/>
    <row r="333" s="128" customFormat="1"/>
    <row r="334" s="128" customFormat="1"/>
    <row r="335" s="128" customFormat="1"/>
    <row r="336" s="128" customFormat="1"/>
    <row r="337" s="128" customFormat="1"/>
    <row r="338" s="128" customFormat="1"/>
    <row r="339" s="128" customFormat="1"/>
    <row r="340" s="128" customFormat="1"/>
    <row r="341" s="128" customFormat="1"/>
    <row r="342" s="128" customFormat="1"/>
    <row r="343" s="128" customFormat="1"/>
    <row r="344" s="128" customFormat="1"/>
    <row r="345" s="128" customFormat="1"/>
    <row r="346" s="128" customFormat="1"/>
    <row r="347" s="128" customFormat="1"/>
    <row r="348" s="128" customFormat="1"/>
    <row r="349" s="128" customFormat="1"/>
    <row r="350" s="128" customFormat="1"/>
    <row r="351" s="128" customFormat="1"/>
    <row r="352" s="128" customFormat="1"/>
    <row r="353" s="128" customFormat="1"/>
    <row r="354" s="128" customFormat="1"/>
    <row r="355" s="128" customFormat="1"/>
    <row r="356" s="128" customFormat="1"/>
    <row r="357" s="128" customFormat="1"/>
    <row r="358" s="128" customFormat="1"/>
    <row r="359" s="128" customFormat="1"/>
    <row r="360" s="128" customFormat="1"/>
    <row r="361" s="128" customFormat="1"/>
    <row r="362" s="128" customFormat="1"/>
    <row r="363" s="128" customFormat="1"/>
    <row r="364" s="128" customFormat="1"/>
    <row r="365" s="128" customFormat="1"/>
    <row r="366" s="128" customFormat="1"/>
    <row r="367" s="128" customFormat="1"/>
    <row r="368" s="128" customFormat="1"/>
    <row r="369" s="128" customFormat="1"/>
    <row r="370" s="128" customFormat="1"/>
    <row r="371" s="128" customFormat="1"/>
    <row r="372" s="128" customFormat="1"/>
    <row r="373" s="128" customFormat="1"/>
    <row r="374" s="128" customFormat="1"/>
    <row r="375" s="128" customFormat="1"/>
    <row r="376" s="128" customFormat="1"/>
    <row r="377" s="128" customFormat="1"/>
    <row r="378" s="128" customFormat="1"/>
    <row r="379" s="128" customFormat="1"/>
    <row r="380" s="128" customFormat="1"/>
    <row r="381" s="128" customFormat="1"/>
    <row r="382" s="128" customFormat="1"/>
    <row r="383" s="128" customFormat="1"/>
    <row r="384" s="128" customFormat="1"/>
    <row r="385" s="128" customFormat="1"/>
    <row r="386" s="128" customFormat="1"/>
    <row r="387" s="128" customFormat="1"/>
    <row r="388" s="128" customFormat="1"/>
    <row r="389" s="128" customFormat="1"/>
    <row r="390" s="128" customFormat="1"/>
    <row r="391" s="128" customFormat="1"/>
    <row r="392" s="128" customFormat="1"/>
    <row r="393" s="128" customFormat="1"/>
    <row r="394" s="128" customFormat="1"/>
    <row r="395" s="128" customFormat="1"/>
    <row r="396" s="128" customFormat="1"/>
    <row r="397" s="128" customFormat="1"/>
    <row r="398" s="128" customFormat="1"/>
    <row r="399" s="128" customFormat="1"/>
    <row r="400" s="128" customFormat="1"/>
    <row r="401" s="128" customFormat="1"/>
    <row r="402" s="128" customFormat="1"/>
    <row r="403" s="128" customFormat="1"/>
    <row r="404" s="128" customFormat="1"/>
    <row r="405" s="128" customFormat="1"/>
    <row r="406" s="128" customFormat="1"/>
    <row r="407" s="128" customFormat="1"/>
    <row r="408" s="128" customFormat="1"/>
    <row r="409" s="128" customFormat="1"/>
    <row r="410" s="128" customFormat="1"/>
    <row r="411" s="128" customFormat="1"/>
    <row r="412" s="128" customFormat="1"/>
    <row r="413" s="128" customFormat="1"/>
    <row r="414" s="128" customFormat="1"/>
    <row r="415" s="128" customFormat="1"/>
    <row r="416" s="128" customFormat="1"/>
    <row r="417" s="128" customFormat="1"/>
    <row r="418" s="128" customFormat="1"/>
    <row r="419" s="128" customFormat="1"/>
    <row r="420" s="128" customFormat="1"/>
    <row r="421" s="128" customFormat="1"/>
    <row r="422" s="128" customFormat="1"/>
    <row r="423" s="128" customFormat="1"/>
    <row r="424" s="128" customFormat="1"/>
    <row r="425" s="128" customFormat="1"/>
    <row r="426" s="128" customFormat="1"/>
    <row r="427" s="128" customFormat="1"/>
    <row r="428" s="128" customFormat="1"/>
    <row r="429" s="128" customFormat="1"/>
    <row r="430" s="128" customFormat="1"/>
    <row r="431" s="128" customFormat="1"/>
    <row r="432" s="128" customFormat="1"/>
    <row r="433" s="128" customFormat="1"/>
    <row r="434" s="128" customFormat="1"/>
    <row r="435" s="128" customFormat="1"/>
    <row r="436" s="128" customFormat="1"/>
    <row r="437" s="128" customFormat="1"/>
    <row r="438" s="128" customFormat="1"/>
    <row r="439" s="128" customFormat="1"/>
    <row r="440" s="128" customFormat="1"/>
    <row r="441" s="128" customFormat="1"/>
    <row r="442" s="128" customFormat="1"/>
    <row r="443" s="128" customFormat="1"/>
    <row r="444" s="128" customFormat="1"/>
    <row r="445" s="128" customFormat="1"/>
    <row r="446" s="128" customFormat="1"/>
    <row r="447" s="128" customFormat="1"/>
    <row r="448" s="128" customFormat="1"/>
    <row r="449" s="128" customFormat="1"/>
    <row r="450" s="128" customFormat="1"/>
    <row r="451" s="128" customFormat="1"/>
    <row r="452" s="128" customFormat="1"/>
    <row r="453" s="128" customFormat="1"/>
    <row r="454" s="128" customFormat="1"/>
    <row r="455" s="128" customFormat="1"/>
    <row r="456" s="128" customFormat="1"/>
    <row r="457" s="128" customFormat="1"/>
    <row r="458" s="128" customFormat="1"/>
    <row r="459" s="128" customFormat="1"/>
    <row r="460" s="128" customFormat="1"/>
    <row r="461" s="128" customFormat="1"/>
    <row r="462" s="128" customFormat="1"/>
    <row r="463" s="128" customFormat="1"/>
    <row r="464" s="128" customFormat="1"/>
    <row r="465" s="128" customFormat="1"/>
    <row r="466" s="128" customFormat="1"/>
    <row r="467" s="128" customFormat="1"/>
    <row r="468" s="128" customFormat="1"/>
    <row r="469" s="128" customFormat="1"/>
    <row r="470" s="128" customFormat="1"/>
    <row r="471" s="128" customFormat="1"/>
    <row r="472" s="128" customFormat="1"/>
    <row r="473" s="128" customFormat="1"/>
    <row r="474" s="128" customFormat="1"/>
    <row r="475" s="128" customFormat="1"/>
    <row r="476" s="128" customFormat="1"/>
    <row r="477" s="128" customFormat="1"/>
    <row r="478" s="128" customFormat="1"/>
    <row r="479" s="128" customFormat="1"/>
    <row r="480" s="128" customFormat="1"/>
    <row r="481" s="128" customFormat="1"/>
    <row r="482" s="128" customFormat="1"/>
    <row r="483" s="128" customFormat="1"/>
    <row r="484" s="128" customFormat="1"/>
    <row r="485" s="128" customFormat="1"/>
    <row r="486" s="128" customFormat="1"/>
    <row r="487" s="128" customFormat="1"/>
    <row r="488" s="128" customFormat="1"/>
    <row r="489" s="128" customFormat="1"/>
    <row r="490" s="128" customFormat="1"/>
    <row r="491" s="128" customFormat="1"/>
    <row r="492" s="128" customFormat="1"/>
    <row r="493" s="128" customFormat="1"/>
    <row r="494" s="128" customFormat="1"/>
    <row r="495" s="128" customFormat="1"/>
    <row r="496" s="128" customFormat="1"/>
    <row r="497" s="128" customFormat="1"/>
    <row r="498" s="128" customFormat="1"/>
    <row r="499" s="128" customFormat="1"/>
    <row r="500" s="128" customFormat="1"/>
    <row r="501" s="128" customFormat="1"/>
    <row r="502" s="128" customFormat="1"/>
    <row r="503" s="128" customFormat="1"/>
    <row r="504" s="128" customFormat="1"/>
    <row r="505" s="128" customFormat="1"/>
    <row r="506" s="128" customFormat="1"/>
    <row r="507" s="128" customFormat="1"/>
    <row r="508" s="128" customFormat="1"/>
    <row r="509" s="128" customFormat="1"/>
    <row r="510" s="128" customFormat="1"/>
    <row r="511" s="128" customFormat="1"/>
    <row r="512" s="128" customFormat="1"/>
    <row r="513" s="128" customFormat="1"/>
    <row r="514" s="128" customFormat="1"/>
    <row r="515" s="128" customFormat="1"/>
    <row r="516" s="128" customFormat="1"/>
    <row r="517" s="128" customFormat="1"/>
    <row r="518" s="128" customFormat="1"/>
    <row r="519" s="128" customFormat="1"/>
    <row r="520" s="128" customFormat="1"/>
    <row r="521" s="128" customFormat="1"/>
    <row r="522" s="128" customFormat="1"/>
    <row r="523" s="128" customFormat="1"/>
    <row r="524" s="128" customFormat="1"/>
    <row r="525" s="128" customFormat="1"/>
    <row r="526" s="128" customFormat="1"/>
    <row r="527" s="128" customFormat="1"/>
    <row r="528" s="128" customFormat="1"/>
    <row r="529" s="128" customFormat="1"/>
    <row r="530" s="128" customFormat="1"/>
    <row r="531" s="128" customFormat="1"/>
    <row r="532" s="128" customFormat="1"/>
    <row r="533" s="128" customFormat="1"/>
    <row r="534" s="128" customFormat="1"/>
    <row r="535" s="128" customFormat="1"/>
    <row r="536" s="128" customFormat="1"/>
    <row r="537" s="128" customFormat="1"/>
    <row r="538" s="128" customFormat="1"/>
    <row r="539" s="128" customFormat="1"/>
    <row r="540" s="128" customFormat="1"/>
    <row r="541" s="128" customFormat="1"/>
    <row r="542" s="128" customFormat="1"/>
    <row r="543" s="128" customFormat="1"/>
    <row r="544" s="128" customFormat="1"/>
    <row r="545" s="128" customFormat="1"/>
    <row r="546" s="128" customFormat="1"/>
    <row r="547" s="128" customFormat="1"/>
    <row r="548" s="128" customFormat="1"/>
    <row r="549" s="128" customFormat="1"/>
    <row r="550" s="128" customFormat="1"/>
    <row r="551" s="128" customFormat="1"/>
    <row r="552" s="128" customFormat="1"/>
    <row r="553" s="128" customFormat="1"/>
    <row r="554" s="128" customFormat="1"/>
    <row r="555" s="128" customFormat="1"/>
    <row r="556" s="128" customFormat="1"/>
    <row r="557" s="128" customFormat="1"/>
    <row r="558" s="128" customFormat="1"/>
    <row r="559" s="128" customFormat="1"/>
    <row r="560" s="128" customFormat="1"/>
    <row r="561" s="128" customFormat="1"/>
    <row r="562" s="128" customFormat="1"/>
    <row r="563" s="128" customFormat="1"/>
    <row r="564" s="128" customFormat="1"/>
    <row r="565" s="128" customFormat="1"/>
    <row r="566" s="128" customFormat="1"/>
    <row r="567" s="128" customFormat="1"/>
    <row r="568" s="128" customFormat="1"/>
    <row r="569" s="128" customFormat="1"/>
    <row r="570" s="128" customFormat="1"/>
    <row r="571" s="128" customFormat="1"/>
    <row r="572" s="128" customFormat="1"/>
    <row r="573" s="128" customFormat="1"/>
    <row r="574" s="128" customFormat="1"/>
    <row r="575" s="128" customFormat="1"/>
    <row r="576" s="128" customFormat="1"/>
    <row r="577" s="128" customFormat="1"/>
    <row r="578" s="128" customFormat="1"/>
    <row r="579" s="128" customFormat="1"/>
    <row r="580" s="128" customFormat="1"/>
    <row r="581" s="128" customFormat="1"/>
    <row r="582" s="128" customFormat="1"/>
    <row r="583" s="128" customFormat="1"/>
    <row r="584" s="128" customFormat="1"/>
    <row r="585" s="128" customFormat="1"/>
    <row r="586" s="128" customFormat="1"/>
    <row r="587" s="128" customFormat="1"/>
    <row r="588" s="128" customFormat="1"/>
    <row r="589" s="128" customFormat="1"/>
    <row r="590" s="128" customFormat="1"/>
    <row r="591" s="128" customFormat="1"/>
    <row r="592" s="128" customFormat="1"/>
    <row r="593" s="128" customFormat="1"/>
    <row r="594" s="128" customFormat="1"/>
    <row r="595" s="128" customFormat="1"/>
    <row r="596" s="128" customFormat="1"/>
    <row r="597" s="128" customFormat="1"/>
    <row r="598" s="128" customFormat="1"/>
    <row r="599" s="128" customFormat="1"/>
    <row r="600" s="128" customFormat="1"/>
    <row r="601" s="128" customFormat="1"/>
    <row r="602" s="128" customFormat="1"/>
    <row r="603" s="128" customFormat="1"/>
    <row r="604" s="128" customFormat="1"/>
    <row r="605" s="128" customFormat="1"/>
    <row r="606" s="128" customFormat="1"/>
    <row r="607" s="128" customFormat="1"/>
    <row r="608" s="128" customFormat="1"/>
    <row r="609" s="128" customFormat="1"/>
    <row r="610" s="128" customFormat="1"/>
    <row r="611" s="128" customFormat="1"/>
    <row r="612" s="128" customFormat="1"/>
    <row r="613" s="128" customFormat="1"/>
    <row r="614" s="128" customFormat="1"/>
    <row r="615" s="128" customFormat="1"/>
    <row r="616" s="128" customFormat="1"/>
    <row r="617" s="128" customFormat="1"/>
    <row r="618" s="128" customFormat="1"/>
    <row r="619" s="128" customFormat="1"/>
    <row r="620" s="128" customFormat="1"/>
    <row r="621" s="128" customFormat="1"/>
    <row r="622" s="128" customFormat="1"/>
    <row r="623" s="128" customFormat="1"/>
    <row r="624" s="128" customFormat="1"/>
    <row r="625" s="128" customFormat="1"/>
    <row r="626" s="128" customFormat="1"/>
    <row r="627" s="128" customFormat="1"/>
    <row r="628" s="128" customFormat="1"/>
    <row r="629" s="128" customFormat="1"/>
    <row r="630" s="128" customFormat="1"/>
    <row r="631" s="128" customFormat="1"/>
    <row r="632" s="128" customFormat="1"/>
    <row r="633" s="128" customFormat="1"/>
    <row r="634" s="128" customFormat="1"/>
    <row r="635" s="128" customFormat="1"/>
    <row r="636" s="128" customFormat="1"/>
    <row r="637" s="128" customFormat="1"/>
    <row r="638" s="128" customFormat="1"/>
    <row r="639" s="128" customFormat="1"/>
    <row r="640" s="128" customFormat="1"/>
    <row r="641" s="128" customFormat="1"/>
    <row r="642" s="128" customFormat="1"/>
    <row r="643" s="128" customFormat="1"/>
    <row r="644" s="128" customFormat="1"/>
    <row r="645" s="128" customFormat="1"/>
    <row r="646" s="128" customFormat="1"/>
    <row r="647" s="128" customFormat="1"/>
    <row r="648" s="128" customFormat="1"/>
    <row r="649" s="128" customFormat="1"/>
    <row r="650" s="128" customFormat="1"/>
    <row r="651" s="128" customFormat="1"/>
    <row r="652" s="128" customFormat="1"/>
    <row r="653" s="128" customFormat="1"/>
    <row r="654" s="128" customFormat="1"/>
    <row r="655" s="128" customFormat="1"/>
    <row r="656" s="128" customFormat="1"/>
    <row r="657" s="128" customFormat="1"/>
    <row r="658" s="128" customFormat="1"/>
    <row r="659" s="128" customFormat="1"/>
    <row r="660" s="128" customFormat="1"/>
    <row r="661" s="128" customFormat="1"/>
    <row r="662" s="128" customFormat="1"/>
    <row r="663" s="128" customFormat="1"/>
    <row r="664" s="128" customFormat="1"/>
    <row r="665" s="128" customFormat="1"/>
    <row r="666" s="128" customFormat="1"/>
    <row r="667" s="128" customFormat="1"/>
    <row r="668" s="128" customFormat="1"/>
    <row r="669" s="128" customFormat="1"/>
    <row r="670" s="128" customFormat="1"/>
    <row r="671" s="128" customFormat="1"/>
    <row r="672" s="128" customFormat="1"/>
    <row r="673" s="128" customFormat="1"/>
    <row r="674" s="128" customFormat="1"/>
    <row r="675" s="128" customFormat="1"/>
    <row r="676" s="128" customFormat="1"/>
    <row r="677" s="128" customFormat="1"/>
    <row r="678" s="128" customFormat="1"/>
    <row r="679" s="128" customFormat="1"/>
    <row r="680" s="128" customFormat="1"/>
    <row r="681" s="128" customFormat="1"/>
    <row r="682" s="128" customFormat="1"/>
    <row r="683" s="128" customFormat="1"/>
    <row r="684" s="128" customFormat="1"/>
    <row r="685" s="128" customFormat="1"/>
    <row r="686" s="128" customFormat="1"/>
    <row r="687" s="128" customFormat="1"/>
    <row r="688" s="128" customFormat="1"/>
    <row r="689" s="128" customFormat="1"/>
    <row r="690" s="128" customFormat="1"/>
    <row r="691" s="128" customFormat="1"/>
    <row r="692" s="128" customFormat="1"/>
    <row r="693" s="128" customFormat="1"/>
    <row r="694" s="128" customFormat="1"/>
  </sheetData>
  <sheetProtection password="CA5F" sheet="1" objects="1" scenarios="1"/>
  <mergeCells count="4">
    <mergeCell ref="B1:E1"/>
    <mergeCell ref="F1:I1"/>
    <mergeCell ref="F18:I18"/>
    <mergeCell ref="B18:E18"/>
  </mergeCells>
  <pageMargins left="0.75" right="0.75" top="1" bottom="1" header="0.5" footer="0.5"/>
  <pageSetup paperSize="9" orientation="portrait" r:id="rId1"/>
  <headerFooter alignWithMargins="0">
    <oddHeader>&amp;A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aquatherm green pipe SDR11 S</vt:lpstr>
      <vt:lpstr>aquatherm green pipe SDR7,4 MF</vt:lpstr>
      <vt:lpstr>Dimensions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</vt:vector>
  </TitlesOfParts>
  <Company>ERIKS 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Onbekende gebruiker</dc:creator>
  <cp:lastModifiedBy>Dennis</cp:lastModifiedBy>
  <cp:lastPrinted>2002-12-03T14:38:42Z</cp:lastPrinted>
  <dcterms:created xsi:type="dcterms:W3CDTF">2001-04-05T08:09:17Z</dcterms:created>
  <dcterms:modified xsi:type="dcterms:W3CDTF">2013-05-14T00:18:07Z</dcterms:modified>
</cp:coreProperties>
</file>